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dad8e0e490305b88/Documents/CPC/CPC FY26 Apps/"/>
    </mc:Choice>
  </mc:AlternateContent>
  <xr:revisionPtr revIDLastSave="0" documentId="8_{786C9C37-DB7F-4915-B1C6-85513852E657}" xr6:coauthVersionLast="47" xr6:coauthVersionMax="47" xr10:uidLastSave="{00000000-0000-0000-0000-000000000000}"/>
  <bookViews>
    <workbookView xWindow="410" yWindow="0" windowWidth="18790" windowHeight="8910" activeTab="1" xr2:uid="{00000000-000D-0000-FFFF-FFFF00000000}"/>
  </bookViews>
  <sheets>
    <sheet name="Jen reworked" sheetId="2" r:id="rId1"/>
    <sheet name="Forecast" sheetId="1" r:id="rId2"/>
  </sheets>
  <definedNames>
    <definedName name="_xlnm.Print_Area" localSheetId="1">Forecast!$A$1:$AD$67</definedName>
    <definedName name="_xlnm.Print_Titles" localSheetId="1">Forecast!$A:$A,Forecast!$1:$4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I9" i="1" s="1"/>
  <c r="J9" i="1" s="1"/>
  <c r="K9" i="1" s="1"/>
  <c r="L9" i="1" s="1"/>
  <c r="F9" i="1"/>
  <c r="E9" i="1"/>
  <c r="D8" i="1"/>
  <c r="K38" i="2"/>
  <c r="I38" i="2"/>
  <c r="E38" i="2"/>
  <c r="K37" i="2"/>
  <c r="I37" i="2"/>
  <c r="G37" i="2"/>
  <c r="E37" i="2"/>
  <c r="L32" i="2"/>
  <c r="K30" i="2"/>
  <c r="K32" i="2" s="1"/>
  <c r="I30" i="2"/>
  <c r="I32" i="2" s="1"/>
  <c r="G30" i="2"/>
  <c r="G32" i="2" s="1"/>
  <c r="E30" i="2"/>
  <c r="E32" i="2" s="1"/>
  <c r="L25" i="2"/>
  <c r="K25" i="2"/>
  <c r="I25" i="2"/>
  <c r="G25" i="2"/>
  <c r="E25" i="2"/>
  <c r="L12" i="2"/>
  <c r="L14" i="2" s="1"/>
  <c r="K12" i="2"/>
  <c r="K14" i="2" s="1"/>
  <c r="I12" i="2"/>
  <c r="G12" i="2"/>
  <c r="G14" i="2" s="1"/>
  <c r="E12" i="2"/>
  <c r="E14" i="2" s="1"/>
  <c r="I8" i="2"/>
  <c r="I14" i="2" s="1"/>
  <c r="L6" i="2"/>
  <c r="L16" i="2" s="1"/>
  <c r="K6" i="2"/>
  <c r="K16" i="2" s="1"/>
  <c r="I6" i="2"/>
  <c r="G6" i="2"/>
  <c r="G16" i="2" s="1"/>
  <c r="L5" i="2"/>
  <c r="K5" i="2"/>
  <c r="I5" i="2"/>
  <c r="G5" i="2"/>
  <c r="E5" i="2"/>
  <c r="D7" i="1"/>
  <c r="I16" i="2" l="1"/>
  <c r="E6" i="2"/>
  <c r="E16" i="2" l="1"/>
  <c r="E19" i="2" s="1"/>
  <c r="E27" i="2" s="1"/>
  <c r="G3" i="2" l="1"/>
  <c r="G19" i="2" s="1"/>
  <c r="G27" i="2" s="1"/>
  <c r="E35" i="2"/>
  <c r="E41" i="2"/>
  <c r="E42" i="2" s="1"/>
  <c r="G35" i="2" l="1"/>
  <c r="G41" i="2"/>
  <c r="G42" i="2" s="1"/>
  <c r="I3" i="2"/>
  <c r="I19" i="2" l="1"/>
  <c r="I27" i="2" s="1"/>
  <c r="K3" i="2"/>
  <c r="K19" i="2" l="1"/>
  <c r="K27" i="2" s="1"/>
  <c r="L3" i="2"/>
  <c r="L19" i="2" s="1"/>
  <c r="L27" i="2" s="1"/>
  <c r="L35" i="2" s="1"/>
  <c r="I41" i="2"/>
  <c r="I42" i="2" s="1"/>
  <c r="I35" i="2"/>
  <c r="K35" i="2" l="1"/>
  <c r="K41" i="2"/>
  <c r="K42" i="2" s="1"/>
  <c r="C37" i="1"/>
  <c r="D19" i="1"/>
  <c r="C45" i="1"/>
  <c r="C43" i="1"/>
  <c r="C34" i="1"/>
  <c r="C15" i="1" l="1"/>
  <c r="D10" i="1" l="1"/>
  <c r="C23" i="1"/>
  <c r="B10" i="1"/>
  <c r="B47" i="1" s="1"/>
  <c r="B25" i="1"/>
  <c r="B28" i="1"/>
  <c r="B12" i="1" s="1"/>
  <c r="B29" i="1"/>
  <c r="B31" i="1" s="1"/>
  <c r="B32" i="1" s="1"/>
  <c r="B30" i="1"/>
  <c r="B14" i="1" s="1"/>
  <c r="B38" i="1"/>
  <c r="B41" i="1" s="1"/>
  <c r="B46" i="1"/>
  <c r="C39" i="1"/>
  <c r="C38" i="1"/>
  <c r="C46" i="1"/>
  <c r="D41" i="1"/>
  <c r="E41" i="1"/>
  <c r="F41" i="1"/>
  <c r="H41" i="1"/>
  <c r="I41" i="1"/>
  <c r="J41" i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L41" i="1"/>
  <c r="L30" i="1"/>
  <c r="L29" i="1"/>
  <c r="L28" i="1"/>
  <c r="C24" i="1"/>
  <c r="G41" i="1"/>
  <c r="K41" i="1"/>
  <c r="B43" i="1" l="1"/>
  <c r="B15" i="1"/>
  <c r="C10" i="1"/>
  <c r="B13" i="1"/>
  <c r="C25" i="1"/>
  <c r="C41" i="1"/>
  <c r="E10" i="1"/>
  <c r="E47" i="1" s="1"/>
  <c r="D47" i="1"/>
  <c r="F10" i="1"/>
  <c r="L31" i="1"/>
  <c r="L32" i="1" s="1"/>
  <c r="L43" i="1" s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B34" i="1" l="1"/>
  <c r="B45" i="1"/>
  <c r="G10" i="1"/>
  <c r="F47" i="1"/>
  <c r="I31" i="1"/>
  <c r="I32" i="1" s="1"/>
  <c r="I43" i="1" s="1"/>
  <c r="H31" i="1"/>
  <c r="H32" i="1" s="1"/>
  <c r="H43" i="1" s="1"/>
  <c r="D31" i="1"/>
  <c r="D32" i="1" s="1"/>
  <c r="D43" i="1" s="1"/>
  <c r="E31" i="1"/>
  <c r="E32" i="1" s="1"/>
  <c r="E43" i="1" s="1"/>
  <c r="K31" i="1"/>
  <c r="K32" i="1" s="1"/>
  <c r="K43" i="1" s="1"/>
  <c r="G31" i="1"/>
  <c r="G32" i="1" s="1"/>
  <c r="G43" i="1" s="1"/>
  <c r="C31" i="1"/>
  <c r="C32" i="1" s="1"/>
  <c r="J31" i="1"/>
  <c r="J32" i="1" s="1"/>
  <c r="J43" i="1" s="1"/>
  <c r="F31" i="1"/>
  <c r="F32" i="1" s="1"/>
  <c r="F43" i="1" s="1"/>
  <c r="C12" i="1"/>
  <c r="B48" i="1" l="1"/>
  <c r="H10" i="1"/>
  <c r="G47" i="1"/>
  <c r="D46" i="1"/>
  <c r="C14" i="1"/>
  <c r="C13" i="1"/>
  <c r="I10" i="1" l="1"/>
  <c r="H47" i="1"/>
  <c r="E8" i="1"/>
  <c r="E46" i="1"/>
  <c r="D13" i="1"/>
  <c r="D14" i="1"/>
  <c r="D12" i="1"/>
  <c r="F46" i="1" l="1"/>
  <c r="J10" i="1"/>
  <c r="I47" i="1"/>
  <c r="E12" i="1"/>
  <c r="E13" i="1"/>
  <c r="E14" i="1"/>
  <c r="F8" i="1"/>
  <c r="J47" i="1" l="1"/>
  <c r="K10" i="1"/>
  <c r="G46" i="1"/>
  <c r="F14" i="1"/>
  <c r="F12" i="1"/>
  <c r="F13" i="1"/>
  <c r="G8" i="1"/>
  <c r="H46" i="1" l="1"/>
  <c r="D15" i="1"/>
  <c r="L10" i="1"/>
  <c r="L47" i="1" s="1"/>
  <c r="K47" i="1"/>
  <c r="C48" i="1"/>
  <c r="G14" i="1"/>
  <c r="G12" i="1"/>
  <c r="G13" i="1"/>
  <c r="H8" i="1"/>
  <c r="I46" i="1" l="1"/>
  <c r="D45" i="1"/>
  <c r="D34" i="1"/>
  <c r="H13" i="1"/>
  <c r="H14" i="1"/>
  <c r="H12" i="1"/>
  <c r="I8" i="1"/>
  <c r="E7" i="1" l="1"/>
  <c r="E15" i="1" s="1"/>
  <c r="D48" i="1"/>
  <c r="J46" i="1"/>
  <c r="I12" i="1"/>
  <c r="I13" i="1"/>
  <c r="I14" i="1"/>
  <c r="J8" i="1"/>
  <c r="E45" i="1" l="1"/>
  <c r="E34" i="1"/>
  <c r="K46" i="1"/>
  <c r="K8" i="1"/>
  <c r="J12" i="1"/>
  <c r="J13" i="1"/>
  <c r="J14" i="1"/>
  <c r="E48" i="1" l="1"/>
  <c r="F7" i="1"/>
  <c r="F15" i="1" s="1"/>
  <c r="L46" i="1"/>
  <c r="L8" i="1"/>
  <c r="K14" i="1"/>
  <c r="K12" i="1"/>
  <c r="K13" i="1"/>
  <c r="F45" i="1" l="1"/>
  <c r="F34" i="1"/>
  <c r="L12" i="1"/>
  <c r="L13" i="1"/>
  <c r="L14" i="1"/>
  <c r="G7" i="1" l="1"/>
  <c r="G15" i="1" s="1"/>
  <c r="F48" i="1"/>
  <c r="G45" i="1" l="1"/>
  <c r="G34" i="1"/>
  <c r="G48" i="1" l="1"/>
  <c r="H7" i="1"/>
  <c r="H15" i="1" s="1"/>
  <c r="H45" i="1" l="1"/>
  <c r="H34" i="1"/>
  <c r="H48" i="1" l="1"/>
  <c r="I7" i="1"/>
  <c r="I15" i="1" s="1"/>
  <c r="I45" i="1" l="1"/>
  <c r="I34" i="1"/>
  <c r="J7" i="1" l="1"/>
  <c r="J15" i="1" s="1"/>
  <c r="I48" i="1"/>
  <c r="J45" i="1" l="1"/>
  <c r="J34" i="1"/>
  <c r="K7" i="1" l="1"/>
  <c r="K15" i="1" s="1"/>
  <c r="J48" i="1"/>
  <c r="K45" i="1" l="1"/>
  <c r="K34" i="1"/>
  <c r="L7" i="1" l="1"/>
  <c r="L15" i="1" s="1"/>
  <c r="K48" i="1"/>
  <c r="L45" i="1" l="1"/>
  <c r="L48" i="1" s="1"/>
  <c r="L34" i="1"/>
</calcChain>
</file>

<file path=xl/sharedStrings.xml><?xml version="1.0" encoding="utf-8"?>
<sst xmlns="http://schemas.openxmlformats.org/spreadsheetml/2006/main" count="127" uniqueCount="125">
  <si>
    <t>Less 10% Historic Reserve</t>
  </si>
  <si>
    <t>Less 10% Housing Reserve</t>
  </si>
  <si>
    <t>Plus: Annual Estimated Local CPA Revenue (3% inc/yr)</t>
  </si>
  <si>
    <t xml:space="preserve">
Projected Debt payments, Prin &amp; Interest:</t>
  </si>
  <si>
    <t>New Open Space/Recreation Bond Details:</t>
  </si>
  <si>
    <t>Existing Debt Service:</t>
  </si>
  <si>
    <t>Proposed Estimated Debt Service</t>
  </si>
  <si>
    <t>Total Proposed Estimated Debt Service</t>
  </si>
  <si>
    <t>Total Estimated Non-Bonded Projects</t>
  </si>
  <si>
    <t>Total Actual/Proposed Debt Service</t>
  </si>
  <si>
    <t>Less 10% Open Space/Recreation Reserve</t>
  </si>
  <si>
    <r>
      <t xml:space="preserve">Beginning Balance </t>
    </r>
    <r>
      <rPr>
        <sz val="12"/>
        <rFont val="Arial"/>
        <family val="2"/>
      </rPr>
      <t>(Year 1 avail for May ATM from certfied CP2)</t>
    </r>
  </si>
  <si>
    <t>Administrative Costs:</t>
  </si>
  <si>
    <t>Total Existing Debt Service</t>
  </si>
  <si>
    <t>Total Estimated Available Funds</t>
  </si>
  <si>
    <t>Estimated Available Funds:</t>
  </si>
  <si>
    <t>Estimated Expenses:</t>
  </si>
  <si>
    <t>Total Estimated Bonding Capacity *</t>
  </si>
  <si>
    <t xml:space="preserve">* Note:  For determining bonding capacity, Bond Counsel does not allow the use of estimated State Match or other funds.  </t>
  </si>
  <si>
    <t>Plus: Toop Open Space Reserve (bal avail for May TM plus est. $2,500 annual gift)</t>
  </si>
  <si>
    <t>CPA Estimated Fund Activity</t>
  </si>
  <si>
    <t>Subtotal Estimated Funds Available for Project Appropriations</t>
  </si>
  <si>
    <t>Total Estimated Expenses (should agree with Town meeting article)</t>
  </si>
  <si>
    <t>For CPC entry</t>
  </si>
  <si>
    <t>Administrative Account</t>
  </si>
  <si>
    <t>Less Estimated Project Appropriations (non-bonded)</t>
  </si>
  <si>
    <t>Historic Projects</t>
  </si>
  <si>
    <t>Housing Projects</t>
  </si>
  <si>
    <t>Total Estimated Remaining Funds Available for Appropration</t>
  </si>
  <si>
    <t xml:space="preserve">  Less: State Match</t>
  </si>
  <si>
    <t xml:space="preserve">  Less:  Other Funds (Toop funds)</t>
  </si>
  <si>
    <t>Open Space/Recreation Projects</t>
  </si>
  <si>
    <t xml:space="preserve">  </t>
  </si>
  <si>
    <t>Historic bonds/bans</t>
  </si>
  <si>
    <t>Housing bonds/bans</t>
  </si>
  <si>
    <t>Open Space/Recreation bonds/bans</t>
  </si>
  <si>
    <t>New Historic Bond Details:</t>
  </si>
  <si>
    <t>New Housing Bond Details:</t>
  </si>
  <si>
    <t>&lt;</t>
  </si>
  <si>
    <t>$700,000 for 20 years @ 5.00%</t>
  </si>
  <si>
    <t>$1,000,000 for 20 years @ 5.00%</t>
  </si>
  <si>
    <t>Plus:  Debt premiums reserved for debt service</t>
  </si>
  <si>
    <t xml:space="preserve">Historic bonds/bans </t>
  </si>
  <si>
    <t xml:space="preserve">Housing bonds/bans </t>
  </si>
  <si>
    <t xml:space="preserve">Open Space/Recreation bonds/bans </t>
  </si>
  <si>
    <t>&lt;note:  for example, since FY 25 budget is approved in May 2024, the available beginning balance is the amount certified via CP-2  for FY 23 (6/30/23)</t>
  </si>
  <si>
    <t>includes $700K CC5/Penrose BAN payment in FY25; Bond repayment beginning FY26; level principal/declining debt</t>
  </si>
  <si>
    <t>includes $1.0m 107 Main St BAN payment in FY25; Bond repayment beginning FY26; level principal/declining debt</t>
  </si>
  <si>
    <t>FY 2022</t>
  </si>
  <si>
    <t>FY 2023</t>
  </si>
  <si>
    <t>FY 2024</t>
  </si>
  <si>
    <t>FY 2025-YTD</t>
  </si>
  <si>
    <t>FY 2025-PROJ</t>
  </si>
  <si>
    <t>Cash Beginning</t>
  </si>
  <si>
    <t>22-1</t>
  </si>
  <si>
    <t>23-1</t>
  </si>
  <si>
    <t>24-1</t>
  </si>
  <si>
    <t>25-1</t>
  </si>
  <si>
    <t>Revenue</t>
  </si>
  <si>
    <t>22-2</t>
  </si>
  <si>
    <t>23-2</t>
  </si>
  <si>
    <t>24-2</t>
  </si>
  <si>
    <t>25-2</t>
  </si>
  <si>
    <t>Total Actual Revenue</t>
  </si>
  <si>
    <t>Debt</t>
  </si>
  <si>
    <t>22-3</t>
  </si>
  <si>
    <t>23-3</t>
  </si>
  <si>
    <t>24-3</t>
  </si>
  <si>
    <t>25-3</t>
  </si>
  <si>
    <t>Interest</t>
  </si>
  <si>
    <t>22-4</t>
  </si>
  <si>
    <t>23-4</t>
  </si>
  <si>
    <t>24-4</t>
  </si>
  <si>
    <t>25-4</t>
  </si>
  <si>
    <t>Admin Expenses</t>
  </si>
  <si>
    <t>22-5</t>
  </si>
  <si>
    <t>23-5</t>
  </si>
  <si>
    <t>24-5</t>
  </si>
  <si>
    <t>Other Expenses</t>
  </si>
  <si>
    <t>22-6</t>
  </si>
  <si>
    <t>23-6</t>
  </si>
  <si>
    <t>24-6</t>
  </si>
  <si>
    <t>25-6</t>
  </si>
  <si>
    <t>Appropriated Projects Expended in FY24</t>
  </si>
  <si>
    <t>22-7</t>
  </si>
  <si>
    <t>23-7</t>
  </si>
  <si>
    <t>24-7</t>
  </si>
  <si>
    <t>25-7</t>
  </si>
  <si>
    <t>Transfers out</t>
  </si>
  <si>
    <t>22-8</t>
  </si>
  <si>
    <t>23-8</t>
  </si>
  <si>
    <t>24-8</t>
  </si>
  <si>
    <t>25-8</t>
  </si>
  <si>
    <t>Total Expenses</t>
  </si>
  <si>
    <t>22-9</t>
  </si>
  <si>
    <t>23-9</t>
  </si>
  <si>
    <t>24-9</t>
  </si>
  <si>
    <t>25-9</t>
  </si>
  <si>
    <t>Total Actual Net Revenue &amp; Expense</t>
  </si>
  <si>
    <t>22-10</t>
  </si>
  <si>
    <t>23-10</t>
  </si>
  <si>
    <t>24-10</t>
  </si>
  <si>
    <t>25-10</t>
  </si>
  <si>
    <t>Cash After Revenue &amp; Expense</t>
  </si>
  <si>
    <t>22-11</t>
  </si>
  <si>
    <t>23-11</t>
  </si>
  <si>
    <t>24-11</t>
  </si>
  <si>
    <t>25-11</t>
  </si>
  <si>
    <t>PERIOD 13 ADJUSTMENT A/P VOID</t>
  </si>
  <si>
    <t>BAN</t>
  </si>
  <si>
    <t>Debt added in FY</t>
  </si>
  <si>
    <t>Cash Ending - Including new borrowing</t>
  </si>
  <si>
    <t>Appropriated Projects not yet Expended</t>
  </si>
  <si>
    <t>22-12</t>
  </si>
  <si>
    <t>23-12</t>
  </si>
  <si>
    <t>24-12</t>
  </si>
  <si>
    <t>25-12</t>
  </si>
  <si>
    <t>Funds Reserved or Closed</t>
  </si>
  <si>
    <t>Available cash (including reserved, appropriated funds)</t>
  </si>
  <si>
    <t>OTHER ASSETS (EXCLUDING CASH)</t>
  </si>
  <si>
    <t>LIABILITIES (LESS DEBT)</t>
  </si>
  <si>
    <t>LIABILITIES (DEBT)</t>
  </si>
  <si>
    <t>FUND BALANCE</t>
  </si>
  <si>
    <t>LESS RESERVED, APPROPRIATED FUNDS</t>
  </si>
  <si>
    <t>Plus: Annual Estimated State Match (prior year surcharge x 14%)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</si>
</sst>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u/>
      <sz val="12"/>
      <name val="Arial"/>
      <family val="2"/>
    </font>
    <font>
      <i/>
      <u/>
      <sz val="1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rgb="FFFF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164" fontId="4" fillId="4" borderId="0" xfId="1" applyNumberFormat="1" applyFont="1" applyFill="1" applyProtection="1"/>
    <xf numFmtId="164" fontId="7" fillId="3" borderId="0" xfId="1" applyNumberFormat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164" fontId="4" fillId="3" borderId="0" xfId="1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164" fontId="4" fillId="2" borderId="0" xfId="1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164" fontId="7" fillId="2" borderId="2" xfId="0" applyNumberFormat="1" applyFont="1" applyFill="1" applyBorder="1" applyAlignment="1" applyProtection="1">
      <alignment wrapText="1"/>
      <protection locked="0"/>
    </xf>
    <xf numFmtId="0" fontId="3" fillId="4" borderId="0" xfId="0" applyFont="1" applyFill="1"/>
    <xf numFmtId="164" fontId="4" fillId="4" borderId="1" xfId="1" applyNumberFormat="1" applyFont="1" applyFill="1" applyBorder="1" applyProtection="1"/>
    <xf numFmtId="0" fontId="4" fillId="0" borderId="0" xfId="0" applyFont="1"/>
    <xf numFmtId="164" fontId="4" fillId="4" borderId="4" xfId="1" applyNumberFormat="1" applyFont="1" applyFill="1" applyBorder="1" applyProtection="1"/>
    <xf numFmtId="0" fontId="3" fillId="5" borderId="0" xfId="0" applyFont="1" applyFill="1"/>
    <xf numFmtId="164" fontId="3" fillId="5" borderId="3" xfId="1" applyNumberFormat="1" applyFont="1" applyFill="1" applyBorder="1" applyProtection="1"/>
    <xf numFmtId="164" fontId="7" fillId="4" borderId="0" xfId="1" applyNumberFormat="1" applyFont="1" applyFill="1" applyProtection="1"/>
    <xf numFmtId="164" fontId="7" fillId="4" borderId="4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7" fillId="3" borderId="4" xfId="0" applyNumberFormat="1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164" fontId="4" fillId="4" borderId="0" xfId="1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4" fillId="4" borderId="0" xfId="1" applyNumberFormat="1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3" fillId="5" borderId="0" xfId="0" applyFont="1" applyFill="1" applyProtection="1">
      <protection locked="0"/>
    </xf>
    <xf numFmtId="164" fontId="11" fillId="5" borderId="0" xfId="0" applyNumberFormat="1" applyFont="1" applyFill="1" applyProtection="1">
      <protection locked="0"/>
    </xf>
    <xf numFmtId="164" fontId="12" fillId="5" borderId="0" xfId="0" applyNumberFormat="1" applyFont="1" applyFill="1" applyProtection="1">
      <protection locked="0"/>
    </xf>
    <xf numFmtId="164" fontId="4" fillId="2" borderId="0" xfId="0" applyNumberFormat="1" applyFont="1" applyFill="1" applyAlignment="1" applyProtection="1">
      <alignment wrapText="1"/>
      <protection locked="0"/>
    </xf>
    <xf numFmtId="164" fontId="10" fillId="0" borderId="0" xfId="1" applyNumberFormat="1" applyFont="1" applyFill="1" applyBorder="1" applyProtection="1"/>
    <xf numFmtId="0" fontId="9" fillId="0" borderId="0" xfId="0" applyFont="1"/>
    <xf numFmtId="0" fontId="15" fillId="0" borderId="0" xfId="0" applyFont="1" applyProtection="1">
      <protection locked="0"/>
    </xf>
    <xf numFmtId="164" fontId="4" fillId="4" borderId="0" xfId="0" applyNumberFormat="1" applyFont="1" applyFill="1"/>
    <xf numFmtId="0" fontId="3" fillId="6" borderId="0" xfId="0" applyFont="1" applyFill="1" applyProtection="1">
      <protection locked="0"/>
    </xf>
    <xf numFmtId="164" fontId="3" fillId="6" borderId="4" xfId="1" applyNumberFormat="1" applyFont="1" applyFill="1" applyBorder="1" applyProtection="1"/>
    <xf numFmtId="0" fontId="9" fillId="6" borderId="0" xfId="0" applyFont="1" applyFill="1"/>
    <xf numFmtId="164" fontId="9" fillId="6" borderId="4" xfId="1" applyNumberFormat="1" applyFont="1" applyFill="1" applyBorder="1" applyProtection="1"/>
    <xf numFmtId="0" fontId="9" fillId="7" borderId="0" xfId="0" applyFont="1" applyFill="1"/>
    <xf numFmtId="164" fontId="9" fillId="7" borderId="3" xfId="1" applyNumberFormat="1" applyFont="1" applyFill="1" applyBorder="1" applyProtection="1"/>
    <xf numFmtId="164" fontId="0" fillId="0" borderId="0" xfId="0" applyNumberFormat="1" applyProtection="1">
      <protection locked="0"/>
    </xf>
    <xf numFmtId="164" fontId="8" fillId="0" borderId="0" xfId="0" applyNumberFormat="1" applyFont="1" applyProtection="1">
      <protection locked="0"/>
    </xf>
    <xf numFmtId="164" fontId="15" fillId="0" borderId="0" xfId="0" applyNumberFormat="1" applyFont="1" applyProtection="1">
      <protection locked="0"/>
    </xf>
    <xf numFmtId="164" fontId="3" fillId="2" borderId="0" xfId="1" applyNumberFormat="1" applyFont="1" applyFill="1" applyProtection="1">
      <protection locked="0"/>
    </xf>
    <xf numFmtId="164" fontId="4" fillId="0" borderId="0" xfId="1" applyNumberFormat="1" applyFont="1" applyFill="1" applyProtection="1"/>
    <xf numFmtId="0" fontId="3" fillId="8" borderId="0" xfId="0" applyFont="1" applyFill="1" applyProtection="1">
      <protection locked="0"/>
    </xf>
    <xf numFmtId="0" fontId="5" fillId="8" borderId="0" xfId="0" applyFont="1" applyFill="1" applyProtection="1">
      <protection locked="0"/>
    </xf>
    <xf numFmtId="164" fontId="4" fillId="8" borderId="0" xfId="1" applyNumberFormat="1" applyFont="1" applyFill="1" applyProtection="1">
      <protection locked="0"/>
    </xf>
    <xf numFmtId="0" fontId="4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164" fontId="4" fillId="8" borderId="0" xfId="1" applyNumberFormat="1" applyFont="1" applyFill="1" applyProtection="1"/>
    <xf numFmtId="0" fontId="7" fillId="8" borderId="0" xfId="0" applyFont="1" applyFill="1" applyProtection="1">
      <protection locked="0"/>
    </xf>
    <xf numFmtId="164" fontId="7" fillId="8" borderId="0" xfId="1" applyNumberFormat="1" applyFont="1" applyFill="1" applyProtection="1">
      <protection locked="0"/>
    </xf>
    <xf numFmtId="164" fontId="5" fillId="8" borderId="0" xfId="1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16" fillId="2" borderId="0" xfId="0" applyFont="1" applyFill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7" fillId="4" borderId="0" xfId="0" applyFont="1" applyFill="1" applyProtection="1">
      <protection locked="0"/>
    </xf>
    <xf numFmtId="0" fontId="18" fillId="0" borderId="0" xfId="2" applyFont="1"/>
    <xf numFmtId="0" fontId="19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7" fillId="0" borderId="0" xfId="2" applyFont="1"/>
    <xf numFmtId="0" fontId="18" fillId="0" borderId="5" xfId="2" applyFont="1" applyBorder="1"/>
    <xf numFmtId="0" fontId="18" fillId="0" borderId="6" xfId="2" applyFont="1" applyBorder="1"/>
    <xf numFmtId="0" fontId="19" fillId="0" borderId="6" xfId="2" applyFont="1" applyBorder="1" applyAlignment="1">
      <alignment horizontal="center"/>
    </xf>
    <xf numFmtId="0" fontId="18" fillId="0" borderId="6" xfId="2" applyFont="1" applyBorder="1" applyAlignment="1">
      <alignment horizontal="center"/>
    </xf>
    <xf numFmtId="0" fontId="20" fillId="0" borderId="6" xfId="2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18" fillId="5" borderId="8" xfId="2" applyFont="1" applyFill="1" applyBorder="1"/>
    <xf numFmtId="0" fontId="18" fillId="5" borderId="3" xfId="2" applyFont="1" applyFill="1" applyBorder="1"/>
    <xf numFmtId="0" fontId="19" fillId="5" borderId="3" xfId="2" applyFont="1" applyFill="1" applyBorder="1" applyAlignment="1">
      <alignment horizontal="center"/>
    </xf>
    <xf numFmtId="8" fontId="18" fillId="5" borderId="3" xfId="2" applyNumberFormat="1" applyFont="1" applyFill="1" applyBorder="1"/>
    <xf numFmtId="8" fontId="20" fillId="5" borderId="3" xfId="2" applyNumberFormat="1" applyFont="1" applyFill="1" applyBorder="1"/>
    <xf numFmtId="8" fontId="20" fillId="5" borderId="9" xfId="2" applyNumberFormat="1" applyFont="1" applyFill="1" applyBorder="1"/>
    <xf numFmtId="8" fontId="21" fillId="0" borderId="0" xfId="2" applyNumberFormat="1" applyFont="1"/>
    <xf numFmtId="0" fontId="1" fillId="0" borderId="0" xfId="2"/>
    <xf numFmtId="0" fontId="22" fillId="0" borderId="10" xfId="2" applyFont="1" applyBorder="1"/>
    <xf numFmtId="0" fontId="22" fillId="0" borderId="11" xfId="2" applyFont="1" applyBorder="1"/>
    <xf numFmtId="0" fontId="19" fillId="0" borderId="11" xfId="2" applyFont="1" applyBorder="1" applyAlignment="1">
      <alignment horizontal="center"/>
    </xf>
    <xf numFmtId="0" fontId="21" fillId="0" borderId="11" xfId="2" applyFont="1" applyBorder="1"/>
    <xf numFmtId="0" fontId="21" fillId="0" borderId="12" xfId="2" applyFont="1" applyBorder="1"/>
    <xf numFmtId="0" fontId="21" fillId="0" borderId="0" xfId="2" applyFont="1"/>
    <xf numFmtId="0" fontId="22" fillId="0" borderId="5" xfId="2" applyFont="1" applyBorder="1"/>
    <xf numFmtId="0" fontId="22" fillId="0" borderId="6" xfId="2" applyFont="1" applyBorder="1"/>
    <xf numFmtId="8" fontId="21" fillId="0" borderId="13" xfId="2" applyNumberFormat="1" applyFont="1" applyBorder="1"/>
    <xf numFmtId="8" fontId="21" fillId="0" borderId="6" xfId="2" applyNumberFormat="1" applyFont="1" applyBorder="1"/>
    <xf numFmtId="8" fontId="21" fillId="0" borderId="7" xfId="2" applyNumberFormat="1" applyFont="1" applyBorder="1"/>
    <xf numFmtId="0" fontId="22" fillId="0" borderId="14" xfId="2" applyFont="1" applyBorder="1"/>
    <xf numFmtId="0" fontId="22" fillId="0" borderId="0" xfId="2" applyFont="1"/>
    <xf numFmtId="8" fontId="21" fillId="0" borderId="15" xfId="2" applyNumberFormat="1" applyFont="1" applyBorder="1"/>
    <xf numFmtId="44" fontId="21" fillId="0" borderId="0" xfId="3" applyFont="1" applyFill="1" applyBorder="1"/>
    <xf numFmtId="8" fontId="21" fillId="0" borderId="1" xfId="2" applyNumberFormat="1" applyFont="1" applyBorder="1"/>
    <xf numFmtId="0" fontId="23" fillId="0" borderId="0" xfId="2" applyFont="1" applyAlignment="1">
      <alignment horizontal="center"/>
    </xf>
    <xf numFmtId="0" fontId="24" fillId="0" borderId="0" xfId="2" applyFont="1"/>
    <xf numFmtId="0" fontId="24" fillId="0" borderId="15" xfId="2" applyFont="1" applyBorder="1"/>
    <xf numFmtId="0" fontId="18" fillId="0" borderId="8" xfId="2" applyFont="1" applyBorder="1"/>
    <xf numFmtId="0" fontId="18" fillId="0" borderId="3" xfId="2" applyFont="1" applyBorder="1"/>
    <xf numFmtId="0" fontId="23" fillId="0" borderId="3" xfId="2" applyFont="1" applyBorder="1" applyAlignment="1">
      <alignment horizontal="center"/>
    </xf>
    <xf numFmtId="8" fontId="20" fillId="0" borderId="3" xfId="2" applyNumberFormat="1" applyFont="1" applyBorder="1"/>
    <xf numFmtId="0" fontId="25" fillId="0" borderId="3" xfId="2" applyFont="1" applyBorder="1"/>
    <xf numFmtId="0" fontId="25" fillId="0" borderId="9" xfId="2" applyFont="1" applyBorder="1"/>
    <xf numFmtId="0" fontId="25" fillId="0" borderId="0" xfId="2" applyFont="1"/>
    <xf numFmtId="0" fontId="21" fillId="0" borderId="15" xfId="2" applyFont="1" applyBorder="1"/>
    <xf numFmtId="0" fontId="19" fillId="0" borderId="3" xfId="2" applyFont="1" applyBorder="1" applyAlignment="1">
      <alignment horizontal="center"/>
    </xf>
    <xf numFmtId="0" fontId="20" fillId="0" borderId="3" xfId="2" applyFont="1" applyBorder="1"/>
    <xf numFmtId="0" fontId="20" fillId="0" borderId="9" xfId="2" applyFont="1" applyBorder="1"/>
    <xf numFmtId="0" fontId="22" fillId="9" borderId="14" xfId="2" applyFont="1" applyFill="1" applyBorder="1"/>
    <xf numFmtId="0" fontId="22" fillId="9" borderId="0" xfId="2" applyFont="1" applyFill="1"/>
    <xf numFmtId="0" fontId="19" fillId="9" borderId="0" xfId="2" applyFont="1" applyFill="1" applyAlignment="1">
      <alignment horizontal="center"/>
    </xf>
    <xf numFmtId="0" fontId="17" fillId="9" borderId="0" xfId="2" applyFont="1" applyFill="1"/>
    <xf numFmtId="8" fontId="21" fillId="9" borderId="0" xfId="2" applyNumberFormat="1" applyFont="1" applyFill="1"/>
    <xf numFmtId="8" fontId="20" fillId="9" borderId="0" xfId="2" applyNumberFormat="1" applyFont="1" applyFill="1"/>
    <xf numFmtId="8" fontId="20" fillId="9" borderId="15" xfId="2" applyNumberFormat="1" applyFont="1" applyFill="1" applyBorder="1"/>
    <xf numFmtId="8" fontId="20" fillId="0" borderId="0" xfId="2" applyNumberFormat="1" applyFont="1"/>
    <xf numFmtId="0" fontId="18" fillId="9" borderId="0" xfId="2" applyFont="1" applyFill="1"/>
    <xf numFmtId="0" fontId="18" fillId="9" borderId="14" xfId="2" applyFont="1" applyFill="1" applyBorder="1"/>
    <xf numFmtId="0" fontId="18" fillId="9" borderId="8" xfId="2" applyFont="1" applyFill="1" applyBorder="1"/>
    <xf numFmtId="0" fontId="18" fillId="9" borderId="3" xfId="2" applyFont="1" applyFill="1" applyBorder="1"/>
    <xf numFmtId="0" fontId="19" fillId="9" borderId="3" xfId="2" applyFont="1" applyFill="1" applyBorder="1" applyAlignment="1">
      <alignment horizontal="center"/>
    </xf>
    <xf numFmtId="8" fontId="20" fillId="9" borderId="3" xfId="2" applyNumberFormat="1" applyFont="1" applyFill="1" applyBorder="1"/>
    <xf numFmtId="8" fontId="20" fillId="9" borderId="9" xfId="2" applyNumberFormat="1" applyFont="1" applyFill="1" applyBorder="1"/>
    <xf numFmtId="0" fontId="18" fillId="10" borderId="16" xfId="2" applyFont="1" applyFill="1" applyBorder="1"/>
    <xf numFmtId="0" fontId="18" fillId="10" borderId="17" xfId="2" applyFont="1" applyFill="1" applyBorder="1"/>
    <xf numFmtId="0" fontId="19" fillId="10" borderId="17" xfId="2" applyFont="1" applyFill="1" applyBorder="1" applyAlignment="1">
      <alignment horizontal="center"/>
    </xf>
    <xf numFmtId="8" fontId="20" fillId="10" borderId="17" xfId="2" applyNumberFormat="1" applyFont="1" applyFill="1" applyBorder="1"/>
    <xf numFmtId="0" fontId="20" fillId="10" borderId="17" xfId="2" applyFont="1" applyFill="1" applyBorder="1"/>
    <xf numFmtId="0" fontId="20" fillId="10" borderId="18" xfId="2" applyFont="1" applyFill="1" applyBorder="1"/>
    <xf numFmtId="0" fontId="21" fillId="0" borderId="6" xfId="2" applyFont="1" applyBorder="1"/>
    <xf numFmtId="0" fontId="21" fillId="0" borderId="7" xfId="2" applyFont="1" applyBorder="1"/>
    <xf numFmtId="8" fontId="20" fillId="0" borderId="9" xfId="2" applyNumberFormat="1" applyFont="1" applyBorder="1"/>
    <xf numFmtId="0" fontId="18" fillId="11" borderId="8" xfId="2" applyFont="1" applyFill="1" applyBorder="1"/>
    <xf numFmtId="0" fontId="18" fillId="11" borderId="3" xfId="2" applyFont="1" applyFill="1" applyBorder="1"/>
    <xf numFmtId="0" fontId="19" fillId="11" borderId="3" xfId="2" applyFont="1" applyFill="1" applyBorder="1" applyAlignment="1">
      <alignment horizontal="center"/>
    </xf>
    <xf numFmtId="8" fontId="20" fillId="11" borderId="3" xfId="2" applyNumberFormat="1" applyFont="1" applyFill="1" applyBorder="1"/>
    <xf numFmtId="8" fontId="20" fillId="11" borderId="9" xfId="2" applyNumberFormat="1" applyFont="1" applyFill="1" applyBorder="1"/>
    <xf numFmtId="0" fontId="22" fillId="9" borderId="10" xfId="2" applyFont="1" applyFill="1" applyBorder="1"/>
    <xf numFmtId="0" fontId="22" fillId="9" borderId="11" xfId="2" applyFont="1" applyFill="1" applyBorder="1"/>
    <xf numFmtId="0" fontId="19" fillId="9" borderId="11" xfId="2" applyFont="1" applyFill="1" applyBorder="1" applyAlignment="1">
      <alignment horizontal="center"/>
    </xf>
    <xf numFmtId="8" fontId="21" fillId="9" borderId="11" xfId="2" applyNumberFormat="1" applyFont="1" applyFill="1" applyBorder="1"/>
    <xf numFmtId="0" fontId="21" fillId="9" borderId="11" xfId="2" applyFont="1" applyFill="1" applyBorder="1"/>
    <xf numFmtId="0" fontId="21" fillId="9" borderId="12" xfId="2" applyFont="1" applyFill="1" applyBorder="1"/>
    <xf numFmtId="8" fontId="22" fillId="0" borderId="0" xfId="2" applyNumberFormat="1" applyFont="1"/>
    <xf numFmtId="8" fontId="1" fillId="0" borderId="0" xfId="2" applyNumberFormat="1"/>
    <xf numFmtId="8" fontId="24" fillId="0" borderId="0" xfId="2" applyNumberFormat="1" applyFont="1"/>
    <xf numFmtId="44" fontId="24" fillId="0" borderId="0" xfId="3" applyFont="1"/>
    <xf numFmtId="9" fontId="24" fillId="0" borderId="0" xfId="4" applyFont="1"/>
    <xf numFmtId="44" fontId="0" fillId="0" borderId="0" xfId="3" applyFont="1"/>
    <xf numFmtId="9" fontId="23" fillId="0" borderId="0" xfId="2" applyNumberFormat="1" applyFont="1" applyAlignment="1">
      <alignment horizontal="center"/>
    </xf>
    <xf numFmtId="43" fontId="1" fillId="0" borderId="0" xfId="2" applyNumberFormat="1"/>
  </cellXfs>
  <cellStyles count="5">
    <cellStyle name="Currency" xfId="1" builtinId="4"/>
    <cellStyle name="Currency 2" xfId="3" xr:uid="{92FFB1C0-DF44-4984-8C4E-5D91852802C5}"/>
    <cellStyle name="Normal" xfId="0" builtinId="0"/>
    <cellStyle name="Normal 2" xfId="2" xr:uid="{A9203C5C-3DE4-4467-ABBF-7A680ACF3720}"/>
    <cellStyle name="Percent 2" xfId="4" xr:uid="{3E1D3A8D-208B-486C-8F5B-E158E9965059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A020-7828-4C6B-91A4-8E4B30111926}">
  <sheetPr>
    <pageSetUpPr fitToPage="1"/>
  </sheetPr>
  <dimension ref="B1:Q7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5" sqref="L5"/>
    </sheetView>
  </sheetViews>
  <sheetFormatPr defaultColWidth="8.90625" defaultRowHeight="21" x14ac:dyDescent="0.5"/>
  <cols>
    <col min="1" max="1" width="8.90625" style="85"/>
    <col min="2" max="2" width="48.1796875" style="85" bestFit="1" customWidth="1"/>
    <col min="3" max="3" width="19" style="85" customWidth="1"/>
    <col min="4" max="4" width="8.36328125" style="102" bestFit="1" customWidth="1"/>
    <col min="5" max="5" width="15.08984375" style="85" bestFit="1" customWidth="1"/>
    <col min="6" max="6" width="8.36328125" style="102" bestFit="1" customWidth="1"/>
    <col min="7" max="7" width="15.08984375" style="85" bestFit="1" customWidth="1"/>
    <col min="8" max="8" width="8.36328125" style="102" bestFit="1" customWidth="1"/>
    <col min="9" max="9" width="15.08984375" style="85" bestFit="1" customWidth="1"/>
    <col min="10" max="10" width="8.36328125" style="102" bestFit="1" customWidth="1"/>
    <col min="11" max="12" width="15.08984375" style="103" bestFit="1" customWidth="1"/>
    <col min="13" max="16" width="14.08984375" style="103" bestFit="1" customWidth="1"/>
    <col min="17" max="17" width="15.08984375" style="103" bestFit="1" customWidth="1"/>
    <col min="18" max="16384" width="8.90625" style="85"/>
  </cols>
  <sheetData>
    <row r="1" spans="2:17" s="71" customFormat="1" ht="21.5" thickBot="1" x14ac:dyDescent="0.55000000000000004">
      <c r="B1" s="67"/>
      <c r="C1" s="67"/>
      <c r="D1" s="68"/>
      <c r="E1" s="69" t="s">
        <v>48</v>
      </c>
      <c r="F1" s="68"/>
      <c r="G1" s="69" t="s">
        <v>49</v>
      </c>
      <c r="H1" s="68"/>
      <c r="I1" s="69" t="s">
        <v>50</v>
      </c>
      <c r="J1" s="68"/>
      <c r="K1" s="70" t="s">
        <v>51</v>
      </c>
      <c r="L1" s="70" t="s">
        <v>52</v>
      </c>
      <c r="M1" s="70"/>
      <c r="N1" s="70"/>
      <c r="O1" s="70"/>
      <c r="P1" s="70"/>
      <c r="Q1" s="70"/>
    </row>
    <row r="2" spans="2:17" s="71" customFormat="1" x14ac:dyDescent="0.5">
      <c r="B2" s="72"/>
      <c r="C2" s="73"/>
      <c r="D2" s="74"/>
      <c r="E2" s="75"/>
      <c r="F2" s="74"/>
      <c r="G2" s="75"/>
      <c r="H2" s="74"/>
      <c r="I2" s="75"/>
      <c r="J2" s="74"/>
      <c r="K2" s="76"/>
      <c r="L2" s="76"/>
      <c r="M2" s="76"/>
      <c r="N2" s="77"/>
      <c r="O2" s="70"/>
      <c r="P2" s="70"/>
      <c r="Q2" s="70"/>
    </row>
    <row r="3" spans="2:17" ht="21.5" thickBot="1" x14ac:dyDescent="0.55000000000000004">
      <c r="B3" s="78" t="s">
        <v>53</v>
      </c>
      <c r="C3" s="79"/>
      <c r="D3" s="80" t="s">
        <v>54</v>
      </c>
      <c r="E3" s="81">
        <v>1306869.01</v>
      </c>
      <c r="F3" s="80" t="s">
        <v>55</v>
      </c>
      <c r="G3" s="81">
        <f>E27</f>
        <v>2843441.9000000004</v>
      </c>
      <c r="H3" s="80" t="s">
        <v>56</v>
      </c>
      <c r="I3" s="81">
        <f>G27</f>
        <v>3633933.87</v>
      </c>
      <c r="J3" s="80" t="s">
        <v>57</v>
      </c>
      <c r="K3" s="81">
        <f>I3+I6+I14+I25</f>
        <v>2931177.6099999994</v>
      </c>
      <c r="L3" s="82">
        <f>K3</f>
        <v>2931177.6099999994</v>
      </c>
      <c r="M3" s="82"/>
      <c r="N3" s="83"/>
      <c r="O3" s="84"/>
      <c r="P3" s="84"/>
      <c r="Q3" s="84"/>
    </row>
    <row r="4" spans="2:17" ht="22" thickTop="1" thickBot="1" x14ac:dyDescent="0.55000000000000004">
      <c r="B4" s="86"/>
      <c r="C4" s="87"/>
      <c r="D4" s="88"/>
      <c r="E4" s="87"/>
      <c r="F4" s="88"/>
      <c r="G4" s="87"/>
      <c r="H4" s="88"/>
      <c r="I4" s="87"/>
      <c r="J4" s="88"/>
      <c r="K4" s="89"/>
      <c r="L4" s="89"/>
      <c r="M4" s="89"/>
      <c r="N4" s="90"/>
      <c r="O4" s="91"/>
      <c r="P4" s="91"/>
      <c r="Q4" s="91"/>
    </row>
    <row r="5" spans="2:17" x14ac:dyDescent="0.5">
      <c r="B5" s="92" t="s">
        <v>58</v>
      </c>
      <c r="C5" s="93"/>
      <c r="D5" s="74" t="s">
        <v>59</v>
      </c>
      <c r="E5" s="94">
        <f>0+1558126.66+2929.35+3720+12263.06+46796+2014536</f>
        <v>3638371.0700000003</v>
      </c>
      <c r="F5" s="74" t="s">
        <v>60</v>
      </c>
      <c r="G5" s="94">
        <f>6244.14+1569948.03+3911.97+2500+45006.53</f>
        <v>1627610.67</v>
      </c>
      <c r="H5" s="74" t="s">
        <v>61</v>
      </c>
      <c r="I5" s="94">
        <f>11780.46+1475701.77+3548.13+6132.38+67165</f>
        <v>1564327.7399999998</v>
      </c>
      <c r="J5" s="74" t="s">
        <v>62</v>
      </c>
      <c r="K5" s="94">
        <f>-(-321182.68-361.06-19850.4)</f>
        <v>341394.14</v>
      </c>
      <c r="L5" s="94">
        <f>10000+1152570+4000+50000</f>
        <v>1216570</v>
      </c>
      <c r="M5" s="95"/>
      <c r="N5" s="96"/>
      <c r="O5" s="84"/>
      <c r="P5" s="84"/>
      <c r="Q5" s="84"/>
    </row>
    <row r="6" spans="2:17" x14ac:dyDescent="0.5">
      <c r="B6" s="97" t="s">
        <v>63</v>
      </c>
      <c r="C6" s="98"/>
      <c r="D6" s="68"/>
      <c r="E6" s="84">
        <f>SUBTOTAL(9,E5)</f>
        <v>3638371.0700000003</v>
      </c>
      <c r="F6" s="68"/>
      <c r="G6" s="84">
        <f>SUBTOTAL(9,G5)</f>
        <v>1627610.67</v>
      </c>
      <c r="H6" s="68"/>
      <c r="I6" s="84">
        <f>SUBTOTAL(9,I5)</f>
        <v>1564327.7399999998</v>
      </c>
      <c r="J6" s="68"/>
      <c r="K6" s="84">
        <f>SUBTOTAL(9,K5)</f>
        <v>341394.14</v>
      </c>
      <c r="L6" s="84">
        <f>SUBTOTAL(9,L5)</f>
        <v>1216570</v>
      </c>
      <c r="M6" s="84"/>
      <c r="N6" s="99"/>
      <c r="O6" s="84"/>
      <c r="P6" s="84"/>
      <c r="Q6" s="84"/>
    </row>
    <row r="7" spans="2:17" x14ac:dyDescent="0.5">
      <c r="B7" s="97"/>
      <c r="C7" s="98"/>
      <c r="D7" s="68"/>
      <c r="E7" s="84"/>
      <c r="F7" s="68"/>
      <c r="G7" s="84"/>
      <c r="H7" s="68"/>
      <c r="I7" s="84"/>
      <c r="J7" s="68"/>
      <c r="K7" s="84"/>
      <c r="L7" s="84"/>
      <c r="M7" s="84"/>
      <c r="N7" s="99"/>
      <c r="O7" s="84"/>
      <c r="P7" s="84"/>
      <c r="Q7" s="84"/>
    </row>
    <row r="8" spans="2:17" x14ac:dyDescent="0.5">
      <c r="B8" s="97" t="s">
        <v>64</v>
      </c>
      <c r="C8" s="98"/>
      <c r="D8" s="68" t="s">
        <v>65</v>
      </c>
      <c r="E8" s="84">
        <v>-300000</v>
      </c>
      <c r="F8" s="68" t="s">
        <v>66</v>
      </c>
      <c r="G8" s="84">
        <v>-309536</v>
      </c>
      <c r="H8" s="68" t="s">
        <v>67</v>
      </c>
      <c r="I8" s="84">
        <f>-315000</f>
        <v>-315000</v>
      </c>
      <c r="J8" s="68" t="s">
        <v>68</v>
      </c>
      <c r="K8" s="84">
        <v>0</v>
      </c>
      <c r="L8" s="84">
        <v>-210000</v>
      </c>
      <c r="M8" s="84"/>
      <c r="N8" s="99"/>
      <c r="O8" s="84"/>
      <c r="P8" s="84"/>
      <c r="Q8" s="100"/>
    </row>
    <row r="9" spans="2:17" x14ac:dyDescent="0.5">
      <c r="B9" s="97" t="s">
        <v>69</v>
      </c>
      <c r="C9" s="98"/>
      <c r="D9" s="68" t="s">
        <v>70</v>
      </c>
      <c r="E9" s="84">
        <v>-43417.59</v>
      </c>
      <c r="F9" s="68" t="s">
        <v>71</v>
      </c>
      <c r="G9" s="84">
        <v>-106857</v>
      </c>
      <c r="H9" s="68" t="s">
        <v>72</v>
      </c>
      <c r="I9" s="84">
        <v>-106397.22</v>
      </c>
      <c r="J9" s="68" t="s">
        <v>73</v>
      </c>
      <c r="K9" s="84">
        <v>0</v>
      </c>
      <c r="L9" s="84">
        <v>-134550</v>
      </c>
      <c r="M9" s="84"/>
      <c r="N9" s="99"/>
      <c r="O9" s="84"/>
      <c r="P9" s="84"/>
      <c r="Q9" s="84"/>
    </row>
    <row r="10" spans="2:17" x14ac:dyDescent="0.5">
      <c r="B10" s="97" t="s">
        <v>74</v>
      </c>
      <c r="C10" s="98"/>
      <c r="D10" s="68" t="s">
        <v>75</v>
      </c>
      <c r="E10" s="84">
        <v>-14154.02</v>
      </c>
      <c r="F10" s="68" t="s">
        <v>76</v>
      </c>
      <c r="G10" s="84">
        <v>-20730.41</v>
      </c>
      <c r="H10" s="68" t="s">
        <v>77</v>
      </c>
      <c r="I10" s="84">
        <v>-11132.65</v>
      </c>
      <c r="J10" s="68" t="s">
        <v>73</v>
      </c>
      <c r="K10" s="84">
        <v>-6128.11</v>
      </c>
      <c r="L10" s="84">
        <v>-36200</v>
      </c>
      <c r="M10" s="84"/>
      <c r="N10" s="99"/>
      <c r="O10" s="84"/>
      <c r="P10" s="84"/>
      <c r="Q10" s="84"/>
    </row>
    <row r="11" spans="2:17" x14ac:dyDescent="0.5">
      <c r="B11" s="97" t="s">
        <v>78</v>
      </c>
      <c r="C11" s="98"/>
      <c r="D11" s="68" t="s">
        <v>79</v>
      </c>
      <c r="E11" s="84">
        <v>-701.03</v>
      </c>
      <c r="F11" s="68" t="s">
        <v>80</v>
      </c>
      <c r="G11" s="84"/>
      <c r="H11" s="68" t="s">
        <v>81</v>
      </c>
      <c r="I11" s="84"/>
      <c r="J11" s="68" t="s">
        <v>82</v>
      </c>
      <c r="K11" s="84"/>
      <c r="L11" s="84"/>
      <c r="M11" s="84"/>
      <c r="N11" s="99"/>
      <c r="O11" s="84"/>
      <c r="P11" s="84"/>
      <c r="Q11" s="84"/>
    </row>
    <row r="12" spans="2:17" x14ac:dyDescent="0.5">
      <c r="B12" s="97" t="s">
        <v>83</v>
      </c>
      <c r="C12" s="98"/>
      <c r="D12" s="68" t="s">
        <v>84</v>
      </c>
      <c r="E12" s="84">
        <f>-(38469.67+7500+298.97+175+37661.25+928+15230+25000+250000+132000+64000+11865.01+8464.51+13873+5916.2+2624.14+4635.32+47071.47+7835)</f>
        <v>-673547.53999999992</v>
      </c>
      <c r="F12" s="68" t="s">
        <v>85</v>
      </c>
      <c r="G12" s="84">
        <f>-1099995.29+500000</f>
        <v>-599995.29</v>
      </c>
      <c r="H12" s="68" t="s">
        <v>86</v>
      </c>
      <c r="I12" s="84">
        <f>-2834632.67+500000</f>
        <v>-2334632.67</v>
      </c>
      <c r="J12" s="68" t="s">
        <v>87</v>
      </c>
      <c r="K12" s="84">
        <f>-604363.4+495000</f>
        <v>-109363.40000000002</v>
      </c>
      <c r="L12" s="84">
        <f>-604363.4+495000-964204.44-1000000</f>
        <v>-2073567.8399999999</v>
      </c>
      <c r="M12" s="84"/>
      <c r="N12" s="99"/>
      <c r="O12" s="84"/>
      <c r="P12" s="91"/>
      <c r="Q12" s="91"/>
    </row>
    <row r="13" spans="2:17" x14ac:dyDescent="0.5">
      <c r="B13" s="97" t="s">
        <v>88</v>
      </c>
      <c r="C13" s="98"/>
      <c r="D13" s="68" t="s">
        <v>89</v>
      </c>
      <c r="E13" s="101">
        <v>-300000</v>
      </c>
      <c r="F13" s="68" t="s">
        <v>90</v>
      </c>
      <c r="G13" s="101">
        <v>-500000</v>
      </c>
      <c r="H13" s="68" t="s">
        <v>91</v>
      </c>
      <c r="I13" s="101">
        <v>-500000</v>
      </c>
      <c r="J13" s="68" t="s">
        <v>92</v>
      </c>
      <c r="K13" s="101">
        <v>-495000</v>
      </c>
      <c r="L13" s="101">
        <v>-495000</v>
      </c>
      <c r="M13" s="84"/>
      <c r="N13" s="99"/>
      <c r="O13" s="84"/>
      <c r="P13" s="91"/>
      <c r="Q13" s="91"/>
    </row>
    <row r="14" spans="2:17" x14ac:dyDescent="0.5">
      <c r="B14" s="97" t="s">
        <v>93</v>
      </c>
      <c r="C14" s="98"/>
      <c r="D14" s="102" t="s">
        <v>94</v>
      </c>
      <c r="E14" s="84">
        <f>SUBTOTAL(9,E8:E13)</f>
        <v>-1331820.18</v>
      </c>
      <c r="F14" s="102" t="s">
        <v>95</v>
      </c>
      <c r="G14" s="84">
        <f>SUBTOTAL(9,G8:G13)</f>
        <v>-1537118.7</v>
      </c>
      <c r="H14" s="102" t="s">
        <v>96</v>
      </c>
      <c r="I14" s="84">
        <f>SUBTOTAL(9,I8:I13)</f>
        <v>-3267162.54</v>
      </c>
      <c r="J14" s="102" t="s">
        <v>97</v>
      </c>
      <c r="K14" s="84">
        <f>SUBTOTAL(9,K8:K13)</f>
        <v>-610491.51</v>
      </c>
      <c r="L14" s="84">
        <f>SUBTOTAL(9,L8:L13)</f>
        <v>-2949317.84</v>
      </c>
      <c r="N14" s="104"/>
    </row>
    <row r="15" spans="2:17" x14ac:dyDescent="0.5">
      <c r="B15" s="97"/>
      <c r="C15" s="98"/>
      <c r="E15" s="84"/>
      <c r="G15" s="84"/>
      <c r="I15" s="84"/>
      <c r="K15" s="84"/>
      <c r="N15" s="104"/>
    </row>
    <row r="16" spans="2:17" s="71" customFormat="1" ht="21.5" thickBot="1" x14ac:dyDescent="0.55000000000000004">
      <c r="B16" s="105" t="s">
        <v>98</v>
      </c>
      <c r="C16" s="106"/>
      <c r="D16" s="107" t="s">
        <v>99</v>
      </c>
      <c r="E16" s="108">
        <f>SUBTOTAL(9,E5:E15)</f>
        <v>2306550.8900000006</v>
      </c>
      <c r="F16" s="107" t="s">
        <v>100</v>
      </c>
      <c r="G16" s="108">
        <f>SUBTOTAL(9,G5:G15)</f>
        <v>90491.969999999972</v>
      </c>
      <c r="H16" s="107" t="s">
        <v>101</v>
      </c>
      <c r="I16" s="108">
        <f>SUBTOTAL(9,I5:I15)</f>
        <v>-1702834.8</v>
      </c>
      <c r="J16" s="107" t="s">
        <v>102</v>
      </c>
      <c r="K16" s="108">
        <f>SUBTOTAL(9,K5:K15)</f>
        <v>-269097.37</v>
      </c>
      <c r="L16" s="108">
        <f>SUBTOTAL(9,L5:L15)</f>
        <v>-1732747.8399999999</v>
      </c>
      <c r="M16" s="109"/>
      <c r="N16" s="110"/>
      <c r="O16" s="111"/>
      <c r="P16" s="111"/>
      <c r="Q16" s="111"/>
    </row>
    <row r="17" spans="2:17" ht="22" thickTop="1" thickBot="1" x14ac:dyDescent="0.55000000000000004">
      <c r="B17" s="86"/>
      <c r="C17" s="87"/>
      <c r="D17" s="88"/>
      <c r="E17" s="89"/>
      <c r="F17" s="88"/>
      <c r="G17" s="89"/>
      <c r="H17" s="88"/>
      <c r="I17" s="89"/>
      <c r="J17" s="88"/>
      <c r="K17" s="89"/>
      <c r="L17" s="89"/>
      <c r="M17" s="89"/>
      <c r="N17" s="90"/>
      <c r="O17" s="91"/>
      <c r="P17" s="91"/>
      <c r="Q17" s="91"/>
    </row>
    <row r="18" spans="2:17" x14ac:dyDescent="0.5">
      <c r="B18" s="97"/>
      <c r="C18" s="98"/>
      <c r="D18" s="68"/>
      <c r="E18" s="91"/>
      <c r="F18" s="68"/>
      <c r="G18" s="91"/>
      <c r="H18" s="68"/>
      <c r="I18" s="91"/>
      <c r="J18" s="68"/>
      <c r="K18" s="91"/>
      <c r="L18" s="91"/>
      <c r="M18" s="91"/>
      <c r="N18" s="112"/>
      <c r="O18" s="91"/>
      <c r="P18" s="91"/>
      <c r="Q18" s="91"/>
    </row>
    <row r="19" spans="2:17" ht="21.5" thickBot="1" x14ac:dyDescent="0.55000000000000004">
      <c r="B19" s="105" t="s">
        <v>103</v>
      </c>
      <c r="C19" s="106"/>
      <c r="D19" s="113" t="s">
        <v>104</v>
      </c>
      <c r="E19" s="108">
        <f>SUBTOTAL(9,E3:E18)</f>
        <v>3613419.9000000004</v>
      </c>
      <c r="F19" s="113" t="s">
        <v>105</v>
      </c>
      <c r="G19" s="108">
        <f>SUBTOTAL(9,G3:G18)</f>
        <v>2933933.87</v>
      </c>
      <c r="H19" s="113" t="s">
        <v>106</v>
      </c>
      <c r="I19" s="108">
        <f>SUBTOTAL(9,I3:I18)</f>
        <v>1931099.0699999994</v>
      </c>
      <c r="J19" s="113" t="s">
        <v>107</v>
      </c>
      <c r="K19" s="108">
        <f>SUBTOTAL(9,K3:K18)</f>
        <v>2662080.2399999998</v>
      </c>
      <c r="L19" s="108">
        <f>SUBTOTAL(9,L3:L18)</f>
        <v>1198429.7699999996</v>
      </c>
      <c r="M19" s="114"/>
      <c r="N19" s="115"/>
      <c r="O19" s="91"/>
      <c r="P19" s="91"/>
      <c r="Q19" s="91"/>
    </row>
    <row r="20" spans="2:17" ht="21.5" thickTop="1" x14ac:dyDescent="0.5">
      <c r="B20" s="97"/>
      <c r="C20" s="98"/>
      <c r="D20" s="68"/>
      <c r="E20" s="91"/>
      <c r="F20" s="68"/>
      <c r="G20" s="91"/>
      <c r="H20" s="68"/>
      <c r="I20" s="91"/>
      <c r="J20" s="68"/>
      <c r="K20" s="91"/>
      <c r="L20" s="91"/>
      <c r="M20" s="91"/>
      <c r="N20" s="112"/>
      <c r="O20" s="91"/>
      <c r="P20" s="91"/>
      <c r="Q20" s="91"/>
    </row>
    <row r="21" spans="2:17" s="71" customFormat="1" x14ac:dyDescent="0.5">
      <c r="B21" s="116" t="s">
        <v>108</v>
      </c>
      <c r="C21" s="117"/>
      <c r="D21" s="118"/>
      <c r="E21" s="119"/>
      <c r="F21" s="118"/>
      <c r="G21" s="119"/>
      <c r="H21" s="118"/>
      <c r="I21" s="120">
        <v>78.540000000000006</v>
      </c>
      <c r="J21" s="118"/>
      <c r="K21" s="121"/>
      <c r="L21" s="121"/>
      <c r="M21" s="121"/>
      <c r="N21" s="122"/>
      <c r="O21" s="123"/>
      <c r="P21" s="123"/>
      <c r="Q21" s="123"/>
    </row>
    <row r="22" spans="2:17" s="71" customFormat="1" x14ac:dyDescent="0.5">
      <c r="B22" s="116" t="s">
        <v>109</v>
      </c>
      <c r="C22" s="117"/>
      <c r="D22" s="118"/>
      <c r="E22" s="120">
        <v>-769978</v>
      </c>
      <c r="F22" s="118"/>
      <c r="G22" s="120"/>
      <c r="H22" s="118"/>
      <c r="I22" s="120"/>
      <c r="J22" s="118"/>
      <c r="K22" s="121"/>
      <c r="L22" s="121"/>
      <c r="M22" s="121"/>
      <c r="N22" s="122"/>
      <c r="O22" s="123"/>
      <c r="P22" s="123"/>
      <c r="Q22" s="123"/>
    </row>
    <row r="23" spans="2:17" s="71" customFormat="1" x14ac:dyDescent="0.5">
      <c r="B23" s="116" t="s">
        <v>110</v>
      </c>
      <c r="C23" s="124"/>
      <c r="D23" s="118"/>
      <c r="E23" s="120"/>
      <c r="F23" s="118"/>
      <c r="G23" s="120">
        <v>700000</v>
      </c>
      <c r="H23" s="118"/>
      <c r="I23" s="120">
        <v>1000000</v>
      </c>
      <c r="J23" s="118"/>
      <c r="K23" s="121"/>
      <c r="L23" s="121"/>
      <c r="M23" s="121"/>
      <c r="N23" s="122"/>
      <c r="O23" s="123"/>
      <c r="P23" s="123"/>
      <c r="Q23" s="123"/>
    </row>
    <row r="24" spans="2:17" s="71" customFormat="1" x14ac:dyDescent="0.5">
      <c r="B24" s="125"/>
      <c r="C24" s="124"/>
      <c r="D24" s="118"/>
      <c r="E24" s="121"/>
      <c r="F24" s="118"/>
      <c r="G24" s="121"/>
      <c r="H24" s="118"/>
      <c r="I24" s="121"/>
      <c r="J24" s="118"/>
      <c r="K24" s="121"/>
      <c r="L24" s="121"/>
      <c r="M24" s="121"/>
      <c r="N24" s="122"/>
      <c r="O24" s="123"/>
      <c r="P24" s="123"/>
      <c r="Q24" s="123"/>
    </row>
    <row r="25" spans="2:17" s="71" customFormat="1" ht="21.5" thickBot="1" x14ac:dyDescent="0.55000000000000004">
      <c r="B25" s="126"/>
      <c r="C25" s="127"/>
      <c r="D25" s="128"/>
      <c r="E25" s="129">
        <f>SUBTOTAL(9,E20:E24)</f>
        <v>-769978</v>
      </c>
      <c r="F25" s="128"/>
      <c r="G25" s="129">
        <f>SUBTOTAL(9,G20:G24)</f>
        <v>700000</v>
      </c>
      <c r="H25" s="128"/>
      <c r="I25" s="129">
        <f>SUBTOTAL(9,I20:I24)</f>
        <v>1000078.54</v>
      </c>
      <c r="J25" s="128"/>
      <c r="K25" s="129">
        <f>SUBTOTAL(9,K20:K24)</f>
        <v>0</v>
      </c>
      <c r="L25" s="129">
        <f>SUBTOTAL(9,L20:L24)</f>
        <v>0</v>
      </c>
      <c r="M25" s="129"/>
      <c r="N25" s="130"/>
      <c r="O25" s="123"/>
      <c r="P25" s="123"/>
      <c r="Q25" s="123"/>
    </row>
    <row r="26" spans="2:17" ht="21.5" thickTop="1" x14ac:dyDescent="0.5">
      <c r="B26" s="97"/>
      <c r="C26" s="98"/>
      <c r="D26" s="68"/>
      <c r="E26" s="91"/>
      <c r="F26" s="68"/>
      <c r="G26" s="91"/>
      <c r="H26" s="68"/>
      <c r="I26" s="91"/>
      <c r="J26" s="68"/>
      <c r="K26" s="91"/>
      <c r="L26" s="91"/>
      <c r="M26" s="91"/>
      <c r="N26" s="112"/>
      <c r="O26" s="91"/>
      <c r="P26" s="91"/>
      <c r="Q26" s="91"/>
    </row>
    <row r="27" spans="2:17" ht="21.5" thickBot="1" x14ac:dyDescent="0.55000000000000004">
      <c r="B27" s="131" t="s">
        <v>111</v>
      </c>
      <c r="C27" s="132"/>
      <c r="D27" s="133"/>
      <c r="E27" s="134">
        <f>E19+E25</f>
        <v>2843441.9000000004</v>
      </c>
      <c r="F27" s="133"/>
      <c r="G27" s="134">
        <f>G19+G25</f>
        <v>3633933.87</v>
      </c>
      <c r="H27" s="133"/>
      <c r="I27" s="134">
        <f>I19+I25</f>
        <v>2931177.6099999994</v>
      </c>
      <c r="J27" s="133"/>
      <c r="K27" s="134">
        <f>K19+K25</f>
        <v>2662080.2399999998</v>
      </c>
      <c r="L27" s="134">
        <f>L19+L25</f>
        <v>1198429.7699999996</v>
      </c>
      <c r="M27" s="135"/>
      <c r="N27" s="136"/>
      <c r="O27" s="91"/>
      <c r="P27" s="91"/>
      <c r="Q27" s="91"/>
    </row>
    <row r="28" spans="2:17" ht="21.5" thickBot="1" x14ac:dyDescent="0.55000000000000004">
      <c r="B28" s="97"/>
      <c r="C28" s="98"/>
      <c r="D28" s="68"/>
      <c r="E28" s="91"/>
      <c r="F28" s="68"/>
      <c r="G28" s="91"/>
      <c r="H28" s="68"/>
      <c r="I28" s="91"/>
      <c r="J28" s="68"/>
      <c r="K28" s="91"/>
      <c r="L28" s="91"/>
      <c r="M28" s="91"/>
      <c r="N28" s="112"/>
      <c r="O28" s="91"/>
      <c r="P28" s="91"/>
      <c r="Q28" s="91"/>
    </row>
    <row r="29" spans="2:17" x14ac:dyDescent="0.5">
      <c r="B29" s="92"/>
      <c r="C29" s="93"/>
      <c r="D29" s="74"/>
      <c r="E29" s="137"/>
      <c r="F29" s="74"/>
      <c r="G29" s="137"/>
      <c r="H29" s="74"/>
      <c r="I29" s="137"/>
      <c r="J29" s="74"/>
      <c r="K29" s="137"/>
      <c r="L29" s="137"/>
      <c r="M29" s="137"/>
      <c r="N29" s="138"/>
      <c r="O29" s="91"/>
      <c r="P29" s="91"/>
      <c r="Q29" s="91"/>
    </row>
    <row r="30" spans="2:17" x14ac:dyDescent="0.5">
      <c r="B30" s="97" t="s">
        <v>112</v>
      </c>
      <c r="C30" s="98"/>
      <c r="D30" s="68" t="s">
        <v>113</v>
      </c>
      <c r="E30" s="84">
        <f>-(5022+36530.33+250000+10000+392.77+3893.75+7500+16396.03+19851+7550+24451+281.4+204.98+46.63+25000+10000+26928+19944.99+16535.49+24127+13121.8+15000+698.86+2364.68+67275+40000+10000+2000000)</f>
        <v>-2653115.71</v>
      </c>
      <c r="F30" s="68" t="s">
        <v>114</v>
      </c>
      <c r="G30" s="84">
        <f>-1000000-2491031.57</f>
        <v>-3491031.57</v>
      </c>
      <c r="H30" s="68" t="s">
        <v>115</v>
      </c>
      <c r="I30" s="84">
        <f>-499125.47-1000000</f>
        <v>-1499125.47</v>
      </c>
      <c r="J30" s="68" t="s">
        <v>116</v>
      </c>
      <c r="K30" s="84">
        <f>-(964204.44+23871.89+1000000)</f>
        <v>-1988076.33</v>
      </c>
      <c r="L30" s="84"/>
      <c r="M30" s="84"/>
      <c r="N30" s="99"/>
      <c r="O30" s="84"/>
      <c r="P30" s="84"/>
      <c r="Q30" s="84"/>
    </row>
    <row r="31" spans="2:17" x14ac:dyDescent="0.5">
      <c r="B31" s="97"/>
      <c r="C31" s="98"/>
      <c r="D31" s="68"/>
      <c r="E31" s="84"/>
      <c r="F31" s="68"/>
      <c r="G31" s="84"/>
      <c r="H31" s="68"/>
      <c r="I31" s="84"/>
      <c r="J31" s="68"/>
      <c r="K31" s="84"/>
      <c r="L31" s="84"/>
      <c r="M31" s="84"/>
      <c r="N31" s="99"/>
      <c r="O31" s="84"/>
      <c r="P31" s="84"/>
      <c r="Q31" s="84"/>
    </row>
    <row r="32" spans="2:17" s="71" customFormat="1" ht="21.5" thickBot="1" x14ac:dyDescent="0.55000000000000004">
      <c r="B32" s="105" t="s">
        <v>117</v>
      </c>
      <c r="C32" s="106"/>
      <c r="D32" s="113"/>
      <c r="E32" s="108">
        <f>SUBTOTAL(9,E29:E31)</f>
        <v>-2653115.71</v>
      </c>
      <c r="F32" s="113"/>
      <c r="G32" s="108">
        <f>SUBTOTAL(9,G29:G31)</f>
        <v>-3491031.57</v>
      </c>
      <c r="H32" s="113"/>
      <c r="I32" s="108">
        <f>SUBTOTAL(9,I29:I31)</f>
        <v>-1499125.47</v>
      </c>
      <c r="J32" s="113"/>
      <c r="K32" s="108">
        <f>SUBTOTAL(9,K29:K31)</f>
        <v>-1988076.33</v>
      </c>
      <c r="L32" s="108">
        <f>SUBTOTAL(9,L29:L31)</f>
        <v>0</v>
      </c>
      <c r="M32" s="108"/>
      <c r="N32" s="139"/>
      <c r="O32" s="123"/>
      <c r="P32" s="123"/>
      <c r="Q32" s="123"/>
    </row>
    <row r="33" spans="2:17" ht="21.5" thickTop="1" x14ac:dyDescent="0.5">
      <c r="B33" s="97"/>
      <c r="C33" s="98"/>
      <c r="D33" s="68"/>
      <c r="E33" s="84"/>
      <c r="F33" s="68"/>
      <c r="G33" s="84"/>
      <c r="H33" s="68"/>
      <c r="I33" s="84"/>
      <c r="J33" s="68"/>
      <c r="K33" s="84"/>
      <c r="L33" s="84"/>
      <c r="M33" s="84"/>
      <c r="N33" s="99"/>
      <c r="O33" s="84"/>
      <c r="P33" s="84"/>
      <c r="Q33" s="84"/>
    </row>
    <row r="34" spans="2:17" x14ac:dyDescent="0.5">
      <c r="B34" s="97"/>
      <c r="C34" s="98"/>
      <c r="D34" s="68"/>
      <c r="E34" s="84"/>
      <c r="F34" s="68"/>
      <c r="G34" s="84"/>
      <c r="H34" s="68"/>
      <c r="I34" s="84"/>
      <c r="J34" s="68"/>
      <c r="K34" s="84"/>
      <c r="L34" s="84"/>
      <c r="M34" s="84"/>
      <c r="N34" s="99"/>
      <c r="O34" s="84"/>
      <c r="P34" s="84"/>
      <c r="Q34" s="84"/>
    </row>
    <row r="35" spans="2:17" s="71" customFormat="1" ht="21.5" thickBot="1" x14ac:dyDescent="0.55000000000000004">
      <c r="B35" s="140" t="s">
        <v>118</v>
      </c>
      <c r="C35" s="141"/>
      <c r="D35" s="142"/>
      <c r="E35" s="143">
        <f>E27+E32</f>
        <v>190326.19000000041</v>
      </c>
      <c r="F35" s="142"/>
      <c r="G35" s="143">
        <f>G27+G32</f>
        <v>142902.30000000028</v>
      </c>
      <c r="H35" s="142"/>
      <c r="I35" s="143">
        <f>I27+I32</f>
        <v>1432052.1399999994</v>
      </c>
      <c r="J35" s="142"/>
      <c r="K35" s="143">
        <f>K27+K32</f>
        <v>674003.90999999968</v>
      </c>
      <c r="L35" s="143">
        <f>L27+L32</f>
        <v>1198429.7699999996</v>
      </c>
      <c r="M35" s="143"/>
      <c r="N35" s="144"/>
      <c r="O35" s="123"/>
      <c r="P35" s="123"/>
      <c r="Q35" s="123"/>
    </row>
    <row r="36" spans="2:17" ht="21.5" thickTop="1" x14ac:dyDescent="0.5">
      <c r="B36" s="97"/>
      <c r="C36" s="98"/>
      <c r="D36" s="68"/>
      <c r="E36" s="84"/>
      <c r="F36" s="68"/>
      <c r="G36" s="84"/>
      <c r="H36" s="68"/>
      <c r="I36" s="84"/>
      <c r="J36" s="68"/>
      <c r="K36" s="84"/>
      <c r="L36" s="84"/>
      <c r="M36" s="84"/>
      <c r="N36" s="99"/>
      <c r="O36" s="84"/>
      <c r="P36" s="84"/>
      <c r="Q36" s="84"/>
    </row>
    <row r="37" spans="2:17" x14ac:dyDescent="0.5">
      <c r="B37" s="97" t="s">
        <v>119</v>
      </c>
      <c r="C37" s="98"/>
      <c r="D37" s="68"/>
      <c r="E37" s="84">
        <f>8.09+10.49+9.92+984.88+11403.96+3127.73+17946.45+14809.27+19056.45+9435+10809.27+100000</f>
        <v>187601.51</v>
      </c>
      <c r="F37" s="68"/>
      <c r="G37" s="84">
        <f>186066.87</f>
        <v>186066.87</v>
      </c>
      <c r="H37" s="68"/>
      <c r="I37" s="84">
        <f>0.8+2.22+2.18+2.47+344.03+959.97+12167.66+2534.82+17946.45+14809.27+19056.45+9435+10809.27+100000</f>
        <v>188070.59</v>
      </c>
      <c r="J37" s="68"/>
      <c r="K37" s="84">
        <f>0.8+2.22+2.18+2.47+344.03+952.85+5332.09+277890.36+3332+17946.45+14809.27+19056.45+9435+10809.27+100000</f>
        <v>459915.44000000006</v>
      </c>
      <c r="L37" s="84"/>
      <c r="M37" s="84"/>
      <c r="N37" s="99"/>
      <c r="O37" s="84"/>
      <c r="P37" s="84"/>
      <c r="Q37" s="84"/>
    </row>
    <row r="38" spans="2:17" x14ac:dyDescent="0.5">
      <c r="B38" s="97" t="s">
        <v>120</v>
      </c>
      <c r="C38" s="98"/>
      <c r="D38" s="68"/>
      <c r="E38" s="84">
        <f>-12417.34-172056.44-3127.73</f>
        <v>-187601.51</v>
      </c>
      <c r="F38" s="68"/>
      <c r="G38" s="84">
        <v>-186066.87</v>
      </c>
      <c r="H38" s="68"/>
      <c r="I38" s="84">
        <f>-13479.33-172056.44-2534.82</f>
        <v>-188070.59</v>
      </c>
      <c r="J38" s="68"/>
      <c r="K38" s="84">
        <f>-284527-172056.44-3332</f>
        <v>-459915.44</v>
      </c>
      <c r="L38" s="84"/>
      <c r="M38" s="84"/>
      <c r="N38" s="99"/>
      <c r="O38" s="84"/>
      <c r="P38" s="84"/>
      <c r="Q38" s="84"/>
    </row>
    <row r="39" spans="2:17" x14ac:dyDescent="0.5">
      <c r="B39" s="97" t="s">
        <v>121</v>
      </c>
      <c r="C39" s="98"/>
      <c r="D39" s="68"/>
      <c r="E39" s="84"/>
      <c r="F39" s="68"/>
      <c r="G39" s="84">
        <v>-700000</v>
      </c>
      <c r="H39" s="68"/>
      <c r="I39" s="84">
        <v>-1700000</v>
      </c>
      <c r="J39" s="68"/>
      <c r="K39" s="84">
        <v>-1700000</v>
      </c>
      <c r="L39" s="84"/>
      <c r="M39" s="84"/>
      <c r="N39" s="99"/>
      <c r="O39" s="84"/>
      <c r="P39" s="84"/>
      <c r="Q39" s="84"/>
    </row>
    <row r="40" spans="2:17" x14ac:dyDescent="0.5">
      <c r="B40" s="97"/>
      <c r="C40" s="98"/>
      <c r="D40" s="68"/>
      <c r="E40" s="84"/>
      <c r="F40" s="68"/>
      <c r="G40" s="84"/>
      <c r="H40" s="68"/>
      <c r="I40" s="84"/>
      <c r="J40" s="68"/>
      <c r="K40" s="84"/>
      <c r="L40" s="84"/>
      <c r="M40" s="84"/>
      <c r="N40" s="99"/>
      <c r="O40" s="84"/>
      <c r="P40" s="84"/>
      <c r="Q40" s="84"/>
    </row>
    <row r="41" spans="2:17" s="71" customFormat="1" x14ac:dyDescent="0.5">
      <c r="B41" s="125" t="s">
        <v>122</v>
      </c>
      <c r="C41" s="124"/>
      <c r="D41" s="118"/>
      <c r="E41" s="121">
        <f>E27+E37+E38</f>
        <v>2843441.9000000004</v>
      </c>
      <c r="F41" s="118"/>
      <c r="G41" s="121">
        <f>G27+G37+G38+G39</f>
        <v>2933933.87</v>
      </c>
      <c r="H41" s="118"/>
      <c r="I41" s="121">
        <f>I27+I37+I38+I39</f>
        <v>1231177.6099999994</v>
      </c>
      <c r="J41" s="118"/>
      <c r="K41" s="121">
        <f>K27+K37+K38+K39</f>
        <v>962080.23999999976</v>
      </c>
      <c r="L41" s="121"/>
      <c r="M41" s="121"/>
      <c r="N41" s="122"/>
      <c r="O41" s="123"/>
      <c r="P41" s="123"/>
      <c r="Q41" s="123"/>
    </row>
    <row r="42" spans="2:17" ht="21.5" thickBot="1" x14ac:dyDescent="0.55000000000000004">
      <c r="B42" s="145" t="s">
        <v>123</v>
      </c>
      <c r="C42" s="146"/>
      <c r="D42" s="147"/>
      <c r="E42" s="148">
        <f>E41+E30</f>
        <v>190326.19000000041</v>
      </c>
      <c r="F42" s="147"/>
      <c r="G42" s="148">
        <f>G41+G30</f>
        <v>-557097.69999999972</v>
      </c>
      <c r="H42" s="147"/>
      <c r="I42" s="148">
        <f>I41+I30</f>
        <v>-267947.86000000057</v>
      </c>
      <c r="J42" s="147"/>
      <c r="K42" s="148">
        <f>K41+K30</f>
        <v>-1025996.0900000003</v>
      </c>
      <c r="L42" s="148"/>
      <c r="M42" s="149"/>
      <c r="N42" s="150"/>
      <c r="O42" s="91"/>
      <c r="P42" s="91"/>
      <c r="Q42" s="91"/>
    </row>
    <row r="43" spans="2:17" x14ac:dyDescent="0.5">
      <c r="B43" s="98"/>
      <c r="C43" s="98"/>
      <c r="D43" s="68"/>
      <c r="E43" s="91"/>
      <c r="F43" s="68"/>
      <c r="G43" s="91"/>
      <c r="H43" s="68"/>
      <c r="I43" s="91"/>
      <c r="J43" s="68"/>
      <c r="K43" s="91"/>
      <c r="L43" s="91"/>
      <c r="M43" s="91"/>
      <c r="N43" s="91"/>
      <c r="O43" s="91"/>
      <c r="P43" s="91"/>
      <c r="Q43" s="91"/>
    </row>
    <row r="44" spans="2:17" x14ac:dyDescent="0.5">
      <c r="B44" s="98"/>
      <c r="C44" s="98"/>
      <c r="D44" s="68"/>
      <c r="E44" s="84"/>
      <c r="F44" s="68"/>
      <c r="G44" s="84"/>
      <c r="H44" s="68"/>
      <c r="I44" s="84"/>
      <c r="J44" s="68"/>
      <c r="K44" s="84"/>
      <c r="L44" s="91"/>
      <c r="M44" s="91"/>
      <c r="N44" s="91"/>
      <c r="O44" s="91"/>
      <c r="P44" s="91"/>
      <c r="Q44" s="91"/>
    </row>
    <row r="45" spans="2:17" x14ac:dyDescent="0.5">
      <c r="B45" s="98"/>
      <c r="C45" s="98"/>
      <c r="D45" s="68"/>
      <c r="E45" s="91"/>
      <c r="F45" s="68"/>
      <c r="G45" s="91"/>
      <c r="H45" s="68"/>
      <c r="I45" s="91"/>
      <c r="J45" s="68"/>
      <c r="K45" s="91"/>
      <c r="L45" s="91"/>
      <c r="M45" s="91"/>
      <c r="N45" s="91"/>
      <c r="O45" s="91"/>
      <c r="P45" s="91"/>
      <c r="Q45" s="91"/>
    </row>
    <row r="46" spans="2:17" x14ac:dyDescent="0.5">
      <c r="B46" s="98"/>
      <c r="C46" s="98"/>
      <c r="D46" s="68"/>
      <c r="E46" s="91"/>
      <c r="F46" s="68"/>
      <c r="G46" s="91"/>
      <c r="H46" s="68"/>
      <c r="I46" s="91"/>
      <c r="J46" s="68"/>
      <c r="K46" s="91"/>
      <c r="L46" s="91"/>
      <c r="M46" s="91"/>
      <c r="N46" s="91"/>
      <c r="O46" s="91"/>
      <c r="P46" s="91"/>
      <c r="Q46" s="91"/>
    </row>
    <row r="47" spans="2:17" x14ac:dyDescent="0.5">
      <c r="B47" s="98"/>
      <c r="C47" s="98"/>
      <c r="D47" s="68"/>
      <c r="E47" s="91"/>
      <c r="F47" s="68"/>
      <c r="G47" s="91"/>
      <c r="H47" s="68"/>
      <c r="I47" s="91"/>
      <c r="J47" s="68"/>
      <c r="K47" s="91"/>
      <c r="L47" s="91"/>
      <c r="M47" s="91"/>
      <c r="N47" s="91"/>
      <c r="O47" s="91"/>
      <c r="P47" s="91"/>
      <c r="Q47" s="91"/>
    </row>
    <row r="48" spans="2:17" x14ac:dyDescent="0.5">
      <c r="B48" s="98"/>
      <c r="C48" s="98"/>
      <c r="D48" s="68"/>
      <c r="E48" s="91"/>
      <c r="F48" s="68"/>
      <c r="G48" s="91"/>
      <c r="H48" s="68"/>
      <c r="I48" s="91"/>
      <c r="J48" s="68"/>
      <c r="K48" s="91"/>
      <c r="L48" s="91"/>
      <c r="M48" s="91"/>
      <c r="N48" s="91"/>
      <c r="O48" s="91"/>
      <c r="P48" s="91"/>
      <c r="Q48" s="91"/>
    </row>
    <row r="49" spans="2:17" s="71" customFormat="1" x14ac:dyDescent="0.5">
      <c r="B49" s="67"/>
      <c r="C49" s="67"/>
      <c r="D49" s="68"/>
      <c r="E49" s="123"/>
      <c r="F49" s="68"/>
      <c r="G49" s="123"/>
      <c r="H49" s="68"/>
      <c r="I49" s="123"/>
      <c r="J49" s="68"/>
      <c r="K49" s="123"/>
      <c r="L49" s="123"/>
      <c r="M49" s="123"/>
      <c r="N49" s="123"/>
      <c r="O49" s="123"/>
      <c r="P49" s="123"/>
      <c r="Q49" s="123"/>
    </row>
    <row r="50" spans="2:17" x14ac:dyDescent="0.5">
      <c r="B50" s="98"/>
      <c r="C50" s="98"/>
      <c r="D50" s="68"/>
      <c r="E50" s="98"/>
      <c r="F50" s="68"/>
      <c r="G50" s="98"/>
      <c r="H50" s="68"/>
      <c r="I50" s="98"/>
      <c r="J50" s="68"/>
      <c r="K50" s="91"/>
      <c r="L50" s="91"/>
      <c r="M50" s="91"/>
      <c r="N50" s="91"/>
      <c r="O50" s="91"/>
      <c r="P50" s="91"/>
      <c r="Q50" s="91"/>
    </row>
    <row r="51" spans="2:17" x14ac:dyDescent="0.5">
      <c r="B51" s="98"/>
      <c r="C51" s="98"/>
      <c r="D51" s="68"/>
      <c r="E51" s="98"/>
      <c r="F51" s="68"/>
      <c r="G51" s="98"/>
      <c r="H51" s="68"/>
      <c r="I51" s="98"/>
      <c r="J51" s="68"/>
      <c r="K51" s="91"/>
      <c r="L51" s="91"/>
      <c r="M51" s="91"/>
      <c r="N51" s="91"/>
      <c r="O51" s="91"/>
      <c r="P51" s="91"/>
      <c r="Q51" s="91"/>
    </row>
    <row r="52" spans="2:17" x14ac:dyDescent="0.5">
      <c r="B52" s="98"/>
      <c r="C52" s="98"/>
      <c r="D52" s="68"/>
      <c r="E52" s="151"/>
      <c r="F52" s="68"/>
      <c r="G52" s="151"/>
      <c r="H52" s="68"/>
      <c r="I52" s="151"/>
      <c r="J52" s="68"/>
      <c r="K52" s="84"/>
      <c r="L52" s="84"/>
      <c r="M52" s="84"/>
      <c r="N52" s="84"/>
      <c r="O52" s="84"/>
      <c r="P52" s="84"/>
      <c r="Q52" s="84"/>
    </row>
    <row r="53" spans="2:17" x14ac:dyDescent="0.5">
      <c r="B53" s="98"/>
      <c r="C53" s="98"/>
      <c r="D53" s="68"/>
      <c r="E53" s="98"/>
      <c r="F53" s="68"/>
      <c r="G53" s="98"/>
      <c r="H53" s="68"/>
      <c r="I53" s="98"/>
      <c r="J53" s="68"/>
      <c r="K53" s="84"/>
      <c r="L53" s="84"/>
      <c r="M53" s="84"/>
      <c r="N53" s="84"/>
      <c r="O53" s="84"/>
      <c r="P53" s="91"/>
      <c r="Q53" s="91"/>
    </row>
    <row r="55" spans="2:17" x14ac:dyDescent="0.5">
      <c r="E55" s="152"/>
      <c r="G55" s="152"/>
      <c r="I55" s="152"/>
      <c r="K55" s="153"/>
      <c r="L55" s="153"/>
      <c r="M55" s="153"/>
      <c r="N55" s="153"/>
      <c r="O55" s="153"/>
      <c r="P55" s="153"/>
      <c r="Q55" s="153"/>
    </row>
    <row r="58" spans="2:17" x14ac:dyDescent="0.5">
      <c r="K58" s="153"/>
    </row>
    <row r="59" spans="2:17" x14ac:dyDescent="0.5">
      <c r="B59" s="98"/>
      <c r="C59" s="98"/>
      <c r="D59" s="68"/>
      <c r="E59" s="98"/>
      <c r="F59" s="68"/>
      <c r="G59" s="98"/>
      <c r="H59" s="68"/>
      <c r="I59" s="98"/>
      <c r="J59" s="68"/>
      <c r="K59" s="91"/>
      <c r="L59" s="91"/>
      <c r="M59" s="91"/>
      <c r="N59" s="91"/>
      <c r="O59" s="91"/>
      <c r="P59" s="91"/>
      <c r="Q59" s="91"/>
    </row>
    <row r="60" spans="2:17" x14ac:dyDescent="0.5">
      <c r="B60" s="98"/>
      <c r="C60" s="98"/>
      <c r="D60" s="68"/>
      <c r="E60" s="98"/>
      <c r="F60" s="68"/>
      <c r="G60" s="98"/>
      <c r="H60" s="68"/>
      <c r="I60" s="98"/>
      <c r="J60" s="68"/>
      <c r="K60" s="91"/>
      <c r="L60" s="84"/>
      <c r="M60" s="84"/>
      <c r="N60" s="84"/>
      <c r="O60" s="84"/>
      <c r="P60" s="84"/>
      <c r="Q60" s="91"/>
    </row>
    <row r="61" spans="2:17" x14ac:dyDescent="0.5">
      <c r="B61" s="98"/>
      <c r="C61" s="98"/>
      <c r="D61" s="68"/>
      <c r="E61" s="98"/>
      <c r="F61" s="68"/>
      <c r="G61" s="98"/>
      <c r="H61" s="68"/>
      <c r="I61" s="98"/>
      <c r="J61" s="68"/>
      <c r="K61" s="91"/>
      <c r="L61" s="84"/>
      <c r="M61" s="84"/>
      <c r="N61" s="84"/>
      <c r="O61" s="84"/>
      <c r="P61" s="84"/>
      <c r="Q61" s="91"/>
    </row>
    <row r="63" spans="2:17" x14ac:dyDescent="0.5">
      <c r="K63" s="154"/>
    </row>
    <row r="65" spans="4:11" x14ac:dyDescent="0.5">
      <c r="K65" s="155"/>
    </row>
    <row r="66" spans="4:11" x14ac:dyDescent="0.5">
      <c r="E66" s="156"/>
      <c r="G66" s="156"/>
      <c r="I66" s="156"/>
      <c r="K66" s="154"/>
    </row>
    <row r="68" spans="4:11" x14ac:dyDescent="0.5">
      <c r="D68" s="157"/>
      <c r="E68" s="158"/>
      <c r="F68" s="157"/>
      <c r="G68" s="158"/>
      <c r="H68" s="157"/>
      <c r="I68" s="158"/>
      <c r="J68" s="157"/>
    </row>
    <row r="69" spans="4:11" x14ac:dyDescent="0.5">
      <c r="D69" s="157"/>
      <c r="E69" s="158"/>
      <c r="F69" s="157"/>
      <c r="G69" s="158"/>
      <c r="H69" s="157"/>
      <c r="I69" s="158"/>
      <c r="J69" s="157"/>
    </row>
    <row r="70" spans="4:11" x14ac:dyDescent="0.5">
      <c r="D70" s="157"/>
      <c r="E70" s="158"/>
      <c r="F70" s="157"/>
      <c r="G70" s="158"/>
      <c r="H70" s="157"/>
      <c r="I70" s="158"/>
      <c r="J70" s="157"/>
    </row>
    <row r="71" spans="4:11" x14ac:dyDescent="0.5">
      <c r="E71" s="158"/>
      <c r="G71" s="158"/>
      <c r="I71" s="158"/>
    </row>
  </sheetData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Z68"/>
  <sheetViews>
    <sheetView tabSelected="1" zoomScaleNormal="100" workbookViewId="0">
      <selection activeCell="D1" sqref="D1"/>
    </sheetView>
  </sheetViews>
  <sheetFormatPr defaultColWidth="8.90625" defaultRowHeight="12.5" x14ac:dyDescent="0.25"/>
  <cols>
    <col min="1" max="1" width="84.36328125" style="23" customWidth="1"/>
    <col min="2" max="3" width="18.6328125" style="23" hidden="1" customWidth="1"/>
    <col min="4" max="12" width="18.6328125" style="23" customWidth="1"/>
    <col min="13" max="14" width="8.90625" style="23"/>
    <col min="15" max="15" width="15" style="23" bestFit="1" customWidth="1"/>
    <col min="16" max="16" width="9.90625" style="23" bestFit="1" customWidth="1"/>
    <col min="17" max="16384" width="8.90625" style="23"/>
  </cols>
  <sheetData>
    <row r="1" spans="1:17" ht="15.5" x14ac:dyDescent="0.35">
      <c r="A1" s="20" t="s">
        <v>23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</row>
    <row r="2" spans="1:17" ht="15.5" x14ac:dyDescent="0.35">
      <c r="A2" s="24"/>
      <c r="B2" s="21"/>
      <c r="C2" s="21"/>
      <c r="D2" s="21"/>
      <c r="E2" s="21"/>
      <c r="F2" s="21"/>
      <c r="G2" s="21"/>
      <c r="H2" s="22"/>
      <c r="I2" s="22"/>
      <c r="J2" s="22"/>
      <c r="K2" s="22"/>
      <c r="L2" s="22"/>
    </row>
    <row r="3" spans="1:17" ht="15.5" x14ac:dyDescent="0.35">
      <c r="A3" s="24"/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</row>
    <row r="4" spans="1:17" ht="15.5" x14ac:dyDescent="0.35">
      <c r="A4" s="21" t="s">
        <v>20</v>
      </c>
      <c r="B4" s="21">
        <v>2023</v>
      </c>
      <c r="C4" s="21">
        <v>2024</v>
      </c>
      <c r="D4" s="21">
        <v>2025</v>
      </c>
      <c r="E4" s="21">
        <v>2026</v>
      </c>
      <c r="F4" s="21">
        <v>2027</v>
      </c>
      <c r="G4" s="21">
        <v>2028</v>
      </c>
      <c r="H4" s="21">
        <v>2029</v>
      </c>
      <c r="I4" s="21">
        <v>2030</v>
      </c>
      <c r="J4" s="21">
        <v>2031</v>
      </c>
      <c r="K4" s="21">
        <v>2032</v>
      </c>
      <c r="L4" s="21">
        <v>2033</v>
      </c>
    </row>
    <row r="5" spans="1:17" ht="15.5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7" ht="15.5" x14ac:dyDescent="0.35">
      <c r="A6" s="26" t="s">
        <v>15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7" ht="15.5" x14ac:dyDescent="0.35">
      <c r="A7" s="27" t="s">
        <v>11</v>
      </c>
      <c r="B7" s="53">
        <v>68564</v>
      </c>
      <c r="C7" s="53">
        <v>68564</v>
      </c>
      <c r="D7" s="53">
        <f>1700000-291880.84</f>
        <v>1408119.16</v>
      </c>
      <c r="E7" s="1">
        <f>D45-D10</f>
        <v>2302393.1039100001</v>
      </c>
      <c r="F7" s="1">
        <f t="shared" ref="F7:J7" si="0">E45-E10</f>
        <v>3137732.6161372997</v>
      </c>
      <c r="G7" s="1">
        <f t="shared" si="0"/>
        <v>4052360.1828876277</v>
      </c>
      <c r="H7" s="1">
        <f t="shared" si="0"/>
        <v>5004904.2666404657</v>
      </c>
      <c r="I7" s="1">
        <f t="shared" si="0"/>
        <v>5996296.8629058888</v>
      </c>
      <c r="J7" s="1">
        <f t="shared" si="0"/>
        <v>7028147.9270592751</v>
      </c>
      <c r="K7" s="1">
        <f>J45-J10</f>
        <v>8101446.2131372616</v>
      </c>
      <c r="L7" s="1">
        <f>K45-K10</f>
        <v>9216885.1377975903</v>
      </c>
      <c r="M7" s="65" t="s">
        <v>45</v>
      </c>
      <c r="N7" s="41"/>
      <c r="O7" s="41"/>
      <c r="P7" s="41"/>
      <c r="Q7" s="41"/>
    </row>
    <row r="8" spans="1:17" ht="15.5" x14ac:dyDescent="0.35">
      <c r="A8" s="25" t="s">
        <v>2</v>
      </c>
      <c r="B8" s="1">
        <v>1086288</v>
      </c>
      <c r="C8" s="1">
        <v>1188285.54</v>
      </c>
      <c r="D8" s="1">
        <f>1184594.33*1.03</f>
        <v>1220132.1599000001</v>
      </c>
      <c r="E8" s="1">
        <f>D8*1.03</f>
        <v>1256736.124697</v>
      </c>
      <c r="F8" s="1">
        <f t="shared" ref="F8:J8" si="1">E8*1.03</f>
        <v>1294438.2084379101</v>
      </c>
      <c r="G8" s="1">
        <f t="shared" si="1"/>
        <v>1333271.3546910475</v>
      </c>
      <c r="H8" s="1">
        <f t="shared" si="1"/>
        <v>1373269.4953317789</v>
      </c>
      <c r="I8" s="1">
        <f t="shared" si="1"/>
        <v>1414467.5801917324</v>
      </c>
      <c r="J8" s="1">
        <f t="shared" si="1"/>
        <v>1456901.6075974845</v>
      </c>
      <c r="K8" s="1">
        <f>J8*1.03</f>
        <v>1500608.6558254091</v>
      </c>
      <c r="L8" s="1">
        <f>K8*1.03</f>
        <v>1545626.9155001715</v>
      </c>
      <c r="M8" s="34"/>
    </row>
    <row r="9" spans="1:17" ht="15.5" x14ac:dyDescent="0.35">
      <c r="A9" s="25" t="s">
        <v>124</v>
      </c>
      <c r="B9" s="1">
        <v>501777</v>
      </c>
      <c r="C9" s="1">
        <v>291459</v>
      </c>
      <c r="D9" s="1">
        <v>170702</v>
      </c>
      <c r="E9" s="1">
        <f>D9</f>
        <v>170702</v>
      </c>
      <c r="F9" s="1">
        <f t="shared" ref="F9:L9" si="2">E9</f>
        <v>170702</v>
      </c>
      <c r="G9" s="1">
        <f t="shared" si="2"/>
        <v>170702</v>
      </c>
      <c r="H9" s="1">
        <f t="shared" si="2"/>
        <v>170702</v>
      </c>
      <c r="I9" s="1">
        <f t="shared" si="2"/>
        <v>170702</v>
      </c>
      <c r="J9" s="1">
        <f t="shared" si="2"/>
        <v>170702</v>
      </c>
      <c r="K9" s="1">
        <f t="shared" si="2"/>
        <v>170702</v>
      </c>
      <c r="L9" s="1">
        <f t="shared" si="2"/>
        <v>170702</v>
      </c>
    </row>
    <row r="10" spans="1:17" ht="15.5" x14ac:dyDescent="0.35">
      <c r="A10" s="25" t="s">
        <v>19</v>
      </c>
      <c r="B10" s="53">
        <f>14830</f>
        <v>14830</v>
      </c>
      <c r="C10" s="1">
        <f>B10+2500</f>
        <v>17330</v>
      </c>
      <c r="D10" s="1">
        <f>C10-17330+2500</f>
        <v>2500</v>
      </c>
      <c r="E10" s="1">
        <f>D10+2500</f>
        <v>5000</v>
      </c>
      <c r="F10" s="1">
        <f t="shared" ref="F10:J10" si="3">E10+2500</f>
        <v>7500</v>
      </c>
      <c r="G10" s="1">
        <f t="shared" si="3"/>
        <v>10000</v>
      </c>
      <c r="H10" s="1">
        <f t="shared" si="3"/>
        <v>12500</v>
      </c>
      <c r="I10" s="1">
        <f t="shared" si="3"/>
        <v>15000</v>
      </c>
      <c r="J10" s="1">
        <f t="shared" si="3"/>
        <v>17500</v>
      </c>
      <c r="K10" s="1">
        <f>J10+2500</f>
        <v>20000</v>
      </c>
      <c r="L10" s="1">
        <f>K10+2500</f>
        <v>22500</v>
      </c>
    </row>
    <row r="11" spans="1:17" ht="15.5" x14ac:dyDescent="0.35">
      <c r="A11" s="66" t="s">
        <v>41</v>
      </c>
      <c r="B11" s="53"/>
      <c r="C11" s="16">
        <v>6244</v>
      </c>
      <c r="D11" s="1">
        <v>14722</v>
      </c>
      <c r="E11" s="1"/>
      <c r="F11" s="1"/>
      <c r="G11" s="1"/>
      <c r="H11" s="1"/>
      <c r="I11" s="1"/>
      <c r="J11" s="1"/>
      <c r="K11" s="1"/>
      <c r="L11" s="1"/>
    </row>
    <row r="12" spans="1:17" ht="15.5" x14ac:dyDescent="0.35">
      <c r="A12" s="25" t="s">
        <v>0</v>
      </c>
      <c r="B12" s="1">
        <f t="shared" ref="B12:K12" si="4">MAX(0,B$8*0.1-B22-B28-B37)</f>
        <v>0</v>
      </c>
      <c r="C12" s="53">
        <f>MAX(0,C$8*0.1-C22-C28-C37)</f>
        <v>0</v>
      </c>
      <c r="D12" s="1">
        <f t="shared" si="4"/>
        <v>122013.21599000001</v>
      </c>
      <c r="E12" s="1">
        <f t="shared" si="4"/>
        <v>125673.61246970001</v>
      </c>
      <c r="F12" s="1">
        <f t="shared" si="4"/>
        <v>129443.82084379101</v>
      </c>
      <c r="G12" s="1">
        <f t="shared" si="4"/>
        <v>133327.13546910475</v>
      </c>
      <c r="H12" s="1">
        <f t="shared" si="4"/>
        <v>137326.94953317789</v>
      </c>
      <c r="I12" s="1">
        <f t="shared" si="4"/>
        <v>141446.75801917326</v>
      </c>
      <c r="J12" s="1">
        <f t="shared" si="4"/>
        <v>145690.16075974845</v>
      </c>
      <c r="K12" s="1">
        <f t="shared" si="4"/>
        <v>150060.86558254092</v>
      </c>
      <c r="L12" s="1">
        <f t="shared" ref="L12" si="5">MAX(0,L$8*0.1-L22-L28-L37)</f>
        <v>154562.69155001716</v>
      </c>
    </row>
    <row r="13" spans="1:17" ht="15.5" x14ac:dyDescent="0.35">
      <c r="A13" s="25" t="s">
        <v>1</v>
      </c>
      <c r="B13" s="1">
        <f t="shared" ref="B13:K13" si="6">MAX(0,B$8*0.1-B23-B29-B38)</f>
        <v>0</v>
      </c>
      <c r="C13" s="1">
        <f t="shared" si="6"/>
        <v>0</v>
      </c>
      <c r="D13" s="1">
        <f t="shared" si="6"/>
        <v>0</v>
      </c>
      <c r="E13" s="1">
        <f t="shared" si="6"/>
        <v>0</v>
      </c>
      <c r="F13" s="1">
        <f t="shared" si="6"/>
        <v>0</v>
      </c>
      <c r="G13" s="1">
        <f t="shared" si="6"/>
        <v>0</v>
      </c>
      <c r="H13" s="1">
        <f t="shared" si="6"/>
        <v>0</v>
      </c>
      <c r="I13" s="1">
        <f t="shared" si="6"/>
        <v>0</v>
      </c>
      <c r="J13" s="1">
        <f t="shared" si="6"/>
        <v>0</v>
      </c>
      <c r="K13" s="1">
        <f t="shared" si="6"/>
        <v>0</v>
      </c>
      <c r="L13" s="1">
        <f t="shared" ref="L13" si="7">MAX(0,L$8*0.1-L23-L29-L38)</f>
        <v>0</v>
      </c>
    </row>
    <row r="14" spans="1:17" ht="15.5" x14ac:dyDescent="0.35">
      <c r="A14" s="25" t="s">
        <v>10</v>
      </c>
      <c r="B14" s="1">
        <f t="shared" ref="B14:K14" si="8">MAX(0,B$8*0.1-B24-B30-B39)</f>
        <v>0</v>
      </c>
      <c r="C14" s="1">
        <f t="shared" si="8"/>
        <v>0</v>
      </c>
      <c r="D14" s="1">
        <f t="shared" si="8"/>
        <v>0</v>
      </c>
      <c r="E14" s="1">
        <f t="shared" si="8"/>
        <v>0</v>
      </c>
      <c r="F14" s="1">
        <f t="shared" si="8"/>
        <v>72293.820843791007</v>
      </c>
      <c r="G14" s="1">
        <f t="shared" si="8"/>
        <v>77777.135469104745</v>
      </c>
      <c r="H14" s="1">
        <f t="shared" si="8"/>
        <v>83376.949533177889</v>
      </c>
      <c r="I14" s="1">
        <f t="shared" si="8"/>
        <v>89496.758019173256</v>
      </c>
      <c r="J14" s="1">
        <f t="shared" si="8"/>
        <v>95740.160759748454</v>
      </c>
      <c r="K14" s="1">
        <f t="shared" si="8"/>
        <v>101910.86558254092</v>
      </c>
      <c r="L14" s="1">
        <f t="shared" ref="L14" si="9">MAX(0,L$8*0.1-L24-L30-L39)</f>
        <v>112912.69155001716</v>
      </c>
    </row>
    <row r="15" spans="1:17" s="41" customFormat="1" ht="15.5" x14ac:dyDescent="0.35">
      <c r="A15" s="43" t="s">
        <v>14</v>
      </c>
      <c r="B15" s="44">
        <f>SUM(B7:B10)-(B12+B13+B14)</f>
        <v>1671459</v>
      </c>
      <c r="C15" s="44">
        <f>SUM(C7:C11)-(C12+C13+C14)</f>
        <v>1571882.54</v>
      </c>
      <c r="D15" s="44">
        <f t="shared" ref="D15:K15" si="10">SUM(D7:D10)-(D12+D13+D14)</f>
        <v>2679440.1039100001</v>
      </c>
      <c r="E15" s="44">
        <f t="shared" si="10"/>
        <v>3609157.6161372997</v>
      </c>
      <c r="F15" s="44">
        <f t="shared" si="10"/>
        <v>4408635.1828876277</v>
      </c>
      <c r="G15" s="44">
        <f t="shared" si="10"/>
        <v>5355229.2666404657</v>
      </c>
      <c r="H15" s="44">
        <f t="shared" si="10"/>
        <v>6340671.8629058888</v>
      </c>
      <c r="I15" s="44">
        <f t="shared" si="10"/>
        <v>7365522.9270592751</v>
      </c>
      <c r="J15" s="44">
        <f t="shared" si="10"/>
        <v>8431821.2131372616</v>
      </c>
      <c r="K15" s="44">
        <f t="shared" si="10"/>
        <v>9540785.1377975903</v>
      </c>
      <c r="L15" s="44">
        <f t="shared" ref="L15" si="11">SUM(L7:L10)-(L12+L13+L14)</f>
        <v>10688238.670197727</v>
      </c>
    </row>
    <row r="16" spans="1:17" ht="15.5" x14ac:dyDescent="0.35">
      <c r="A16" s="27"/>
      <c r="B16" s="28" t="s">
        <v>32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014 1025:2041 2052:3068 3079:4095 4106:6136 6147:7163 7174:8190 8201:10231 10242:11258 11269:12285 12296:13312 13323:14326 14337:15353 15364:16380" ht="15.5" x14ac:dyDescent="0.35">
      <c r="A17" s="26" t="s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014 1025:2041 2052:3068 3079:4095 4106:6136 6147:7163 7174:8190 8201:10231 10242:11258 11269:12285 12296:13312 13323:14326 14337:15353 15364:16380" ht="15.5" x14ac:dyDescent="0.35">
      <c r="A18" s="27" t="s">
        <v>12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014 1025:2041 2052:3068 3079:4095 4106:6136 6147:7163 7174:8190 8201:10231 10242:11258 11269:12285 12296:13312 13323:14326 14337:15353 15364:16380" ht="15.5" x14ac:dyDescent="0.35">
      <c r="A19" s="24" t="s">
        <v>24</v>
      </c>
      <c r="B19" s="19">
        <v>25000</v>
      </c>
      <c r="C19" s="19">
        <v>30000</v>
      </c>
      <c r="D19" s="19">
        <f>C19</f>
        <v>30000</v>
      </c>
      <c r="E19" s="19">
        <v>30000</v>
      </c>
      <c r="F19" s="19">
        <v>30000</v>
      </c>
      <c r="G19" s="19">
        <v>30000</v>
      </c>
      <c r="H19" s="19">
        <v>30000</v>
      </c>
      <c r="I19" s="19">
        <v>30000</v>
      </c>
      <c r="J19" s="19">
        <v>30000</v>
      </c>
      <c r="K19" s="19">
        <v>30000</v>
      </c>
      <c r="L19" s="19">
        <v>30000</v>
      </c>
    </row>
    <row r="20" spans="1:1014 1025:2041 2052:3068 3079:4095 4106:6136 6147:7163 7174:8190 8201:10231 10242:11258 11269:12285 12296:13312 13323:14326 14337:15353 15364:16380" ht="15.5" x14ac:dyDescent="0.35">
      <c r="A20" s="25"/>
      <c r="B20" s="28"/>
      <c r="C20" s="28"/>
      <c r="D20" s="28"/>
      <c r="E20" s="28"/>
      <c r="F20" s="28"/>
      <c r="G20" s="28"/>
      <c r="H20" s="25"/>
      <c r="I20" s="25"/>
      <c r="J20" s="25"/>
      <c r="K20" s="25"/>
      <c r="L20" s="25"/>
    </row>
    <row r="21" spans="1:1014 1025:2041 2052:3068 3079:4095 4106:6136 6147:7163 7174:8190 8201:10231 10242:11258 11269:12285 12296:13312 13323:14326 14337:15353 15364:16380" ht="15.5" x14ac:dyDescent="0.35">
      <c r="A21" s="29" t="s">
        <v>5</v>
      </c>
      <c r="B21" s="28"/>
      <c r="C21" s="28"/>
      <c r="D21" s="28"/>
      <c r="E21" s="28"/>
      <c r="F21" s="28"/>
      <c r="G21" s="28"/>
      <c r="H21" s="25"/>
      <c r="I21" s="25"/>
      <c r="J21" s="25"/>
      <c r="K21" s="25"/>
      <c r="L21" s="25"/>
    </row>
    <row r="22" spans="1:1014 1025:2041 2052:3068 3079:4095 4106:6136 6147:7163 7174:8190 8201:10231 10242:11258 11269:12285 12296:13312 13323:14326 14337:15353 15364:16380" ht="15.5" x14ac:dyDescent="0.35">
      <c r="A22" s="25" t="s">
        <v>42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</row>
    <row r="23" spans="1:1014 1025:2041 2052:3068 3079:4095 4106:6136 6147:7163 7174:8190 8201:10231 10242:11258 11269:12285 12296:13312 13323:14326 14337:15353 15364:16380" ht="15.5" x14ac:dyDescent="0.35">
      <c r="A23" s="25" t="s">
        <v>43</v>
      </c>
      <c r="B23" s="1">
        <v>118733</v>
      </c>
      <c r="C23" s="53">
        <f>105625+27923</f>
        <v>133548</v>
      </c>
      <c r="D23" s="59">
        <v>169997</v>
      </c>
      <c r="E23" s="59">
        <v>269125</v>
      </c>
      <c r="F23" s="59">
        <v>261625</v>
      </c>
      <c r="G23" s="59">
        <v>254775</v>
      </c>
      <c r="H23" s="59">
        <v>247925</v>
      </c>
      <c r="I23" s="59">
        <v>240425</v>
      </c>
      <c r="J23" s="59">
        <v>232925</v>
      </c>
      <c r="K23" s="59">
        <v>225750</v>
      </c>
      <c r="L23" s="59">
        <v>218900</v>
      </c>
      <c r="M23" s="54" t="s">
        <v>38</v>
      </c>
      <c r="N23" s="55" t="s">
        <v>46</v>
      </c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  <c r="Z23" s="58"/>
      <c r="AA23" s="58"/>
      <c r="AB23" s="58"/>
      <c r="AC23" s="58"/>
    </row>
    <row r="24" spans="1:1014 1025:2041 2052:3068 3079:4095 4106:6136 6147:7163 7174:8190 8201:10231 10242:11258 11269:12285 12296:13312 13323:14326 14337:15353 15364:16380" ht="15.5" x14ac:dyDescent="0.35">
      <c r="A24" s="25" t="s">
        <v>44</v>
      </c>
      <c r="B24" s="11">
        <v>297660</v>
      </c>
      <c r="C24" s="11">
        <f>106050+118650+63150</f>
        <v>287850</v>
      </c>
      <c r="D24" s="11">
        <f>113400+61150</f>
        <v>174550</v>
      </c>
      <c r="E24" s="11">
        <f>108150+59150</f>
        <v>167300</v>
      </c>
      <c r="F24" s="11">
        <f>57150</f>
        <v>57150</v>
      </c>
      <c r="G24" s="11">
        <f>55550</f>
        <v>55550</v>
      </c>
      <c r="H24" s="11">
        <f>53950</f>
        <v>53950</v>
      </c>
      <c r="I24" s="11">
        <f>51950</f>
        <v>51950</v>
      </c>
      <c r="J24" s="11">
        <f>49950</f>
        <v>49950</v>
      </c>
      <c r="K24" s="11">
        <f>48150</f>
        <v>48150</v>
      </c>
      <c r="L24" s="11">
        <f>41650</f>
        <v>41650</v>
      </c>
      <c r="M24" s="58"/>
      <c r="N24" s="60" t="s">
        <v>39</v>
      </c>
      <c r="O24" s="61"/>
      <c r="P24" s="61"/>
      <c r="Q24" s="61"/>
      <c r="R24" s="56"/>
      <c r="S24" s="56"/>
      <c r="T24" s="56"/>
      <c r="U24" s="56"/>
      <c r="V24" s="56"/>
      <c r="W24" s="56"/>
      <c r="X24" s="56"/>
      <c r="Y24" s="57"/>
      <c r="Z24" s="58"/>
      <c r="AA24" s="58"/>
      <c r="AB24" s="58"/>
      <c r="AC24" s="58"/>
    </row>
    <row r="25" spans="1:1014 1025:2041 2052:3068 3079:4095 4106:6136 6147:7163 7174:8190 8201:10231 10242:11258 11269:12285 12296:13312 13323:14326 14337:15353 15364:16380" ht="15.5" x14ac:dyDescent="0.35">
      <c r="A25" s="24" t="s">
        <v>13</v>
      </c>
      <c r="B25" s="11">
        <f>SUM(B22:B24)</f>
        <v>416393</v>
      </c>
      <c r="C25" s="11">
        <f>SUM(C22:C24)</f>
        <v>421398</v>
      </c>
      <c r="D25" s="11">
        <f t="shared" ref="D25:K25" si="12">SUM(D22:D24)</f>
        <v>344547</v>
      </c>
      <c r="E25" s="11">
        <f t="shared" si="12"/>
        <v>436425</v>
      </c>
      <c r="F25" s="11">
        <f t="shared" si="12"/>
        <v>318775</v>
      </c>
      <c r="G25" s="11">
        <f t="shared" si="12"/>
        <v>310325</v>
      </c>
      <c r="H25" s="11">
        <f t="shared" si="12"/>
        <v>301875</v>
      </c>
      <c r="I25" s="11">
        <f t="shared" si="12"/>
        <v>292375</v>
      </c>
      <c r="J25" s="11">
        <f t="shared" si="12"/>
        <v>282875</v>
      </c>
      <c r="K25" s="11">
        <f t="shared" si="12"/>
        <v>273900</v>
      </c>
      <c r="L25" s="11">
        <f t="shared" ref="L25" si="13">SUM(L22:L24)</f>
        <v>260550</v>
      </c>
      <c r="M25" s="58"/>
      <c r="N25" s="55" t="s">
        <v>47</v>
      </c>
      <c r="O25" s="62"/>
      <c r="P25" s="62"/>
      <c r="Q25" s="62"/>
      <c r="R25" s="62"/>
      <c r="S25" s="62"/>
      <c r="T25" s="62"/>
      <c r="U25" s="62"/>
      <c r="V25" s="62"/>
      <c r="W25" s="62"/>
      <c r="X25" s="56"/>
      <c r="Y25" s="57"/>
      <c r="Z25" s="58"/>
      <c r="AA25" s="58"/>
      <c r="AB25" s="58"/>
      <c r="AC25" s="58"/>
    </row>
    <row r="26" spans="1:1014 1025:2041 2052:3068 3079:4095 4106:6136 6147:7163 7174:8190 8201:10231 10242:11258 11269:12285 12296:13312 13323:14326 14337:15353 15364:16380" ht="15.5" x14ac:dyDescent="0.35">
      <c r="A26" s="25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58"/>
      <c r="N26" s="60" t="s">
        <v>40</v>
      </c>
      <c r="O26" s="54"/>
      <c r="P26" s="54"/>
      <c r="Q26" s="54"/>
      <c r="R26" s="54"/>
      <c r="S26" s="54"/>
      <c r="T26" s="54"/>
      <c r="U26" s="54"/>
      <c r="V26" s="54"/>
      <c r="W26" s="58"/>
      <c r="X26" s="58"/>
      <c r="Y26" s="58"/>
      <c r="Z26" s="58"/>
      <c r="AA26" s="58"/>
      <c r="AB26" s="58"/>
      <c r="AC26" s="58"/>
    </row>
    <row r="27" spans="1:1014 1025:2041 2052:3068 3079:4095 4106:6136 6147:7163 7174:8190 8201:10231 10242:11258 11269:12285 12296:13312 13323:14326 14337:15353 15364:16380" ht="15.5" x14ac:dyDescent="0.35">
      <c r="A27" s="29" t="s">
        <v>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58"/>
      <c r="N27" s="60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 spans="1:1014 1025:2041 2052:3068 3079:4095 4106:6136 6147:7163 7174:8190 8201:10231 10242:11258 11269:12285 12296:13312 13323:14326 14337:15353 15364:16380" s="28" customFormat="1" ht="15.5" x14ac:dyDescent="0.35">
      <c r="A28" s="25" t="s">
        <v>33</v>
      </c>
      <c r="B28" s="16">
        <f t="shared" ref="B28:G28" si="14">B56</f>
        <v>0</v>
      </c>
      <c r="C28" s="16">
        <f t="shared" si="14"/>
        <v>0</v>
      </c>
      <c r="D28" s="16">
        <f t="shared" si="14"/>
        <v>0</v>
      </c>
      <c r="E28" s="16">
        <f t="shared" si="14"/>
        <v>0</v>
      </c>
      <c r="F28" s="16">
        <f t="shared" si="14"/>
        <v>0</v>
      </c>
      <c r="G28" s="16">
        <f t="shared" si="14"/>
        <v>0</v>
      </c>
      <c r="H28" s="16">
        <f t="shared" ref="H28:K28" si="15">H56</f>
        <v>0</v>
      </c>
      <c r="I28" s="16">
        <f t="shared" si="15"/>
        <v>0</v>
      </c>
      <c r="J28" s="16">
        <f t="shared" si="15"/>
        <v>0</v>
      </c>
      <c r="K28" s="16">
        <f t="shared" si="15"/>
        <v>0</v>
      </c>
      <c r="L28" s="16">
        <f t="shared" ref="L28" si="16">L56</f>
        <v>0</v>
      </c>
      <c r="M28" s="25"/>
      <c r="X28" s="25"/>
      <c r="Y28" s="23"/>
      <c r="Z28" s="25"/>
      <c r="AK28" s="25"/>
      <c r="AL28" s="23"/>
      <c r="AM28" s="25"/>
      <c r="AX28" s="25"/>
      <c r="AY28" s="23"/>
      <c r="AZ28" s="25"/>
      <c r="BK28" s="25"/>
      <c r="BL28" s="23"/>
      <c r="BM28" s="25"/>
      <c r="BX28" s="25"/>
      <c r="BY28" s="23"/>
      <c r="BZ28" s="25"/>
      <c r="CK28" s="25"/>
      <c r="CL28" s="23"/>
      <c r="CM28" s="25"/>
      <c r="CX28" s="25"/>
      <c r="CY28" s="23"/>
      <c r="CZ28" s="25"/>
      <c r="DK28" s="25"/>
      <c r="DL28" s="23"/>
      <c r="DM28" s="25"/>
      <c r="DX28" s="25"/>
      <c r="DY28" s="23"/>
      <c r="DZ28" s="25"/>
      <c r="EK28" s="25"/>
      <c r="EL28" s="23"/>
      <c r="EM28" s="25"/>
      <c r="EX28" s="25"/>
      <c r="EY28" s="23"/>
      <c r="EZ28" s="25"/>
      <c r="FK28" s="25"/>
      <c r="FL28" s="23"/>
      <c r="FM28" s="25"/>
      <c r="FX28" s="25"/>
      <c r="FY28" s="23"/>
      <c r="FZ28" s="25"/>
      <c r="GK28" s="25"/>
      <c r="GL28" s="23"/>
      <c r="GM28" s="25"/>
      <c r="GX28" s="25"/>
      <c r="GY28" s="23"/>
      <c r="GZ28" s="25"/>
      <c r="HK28" s="25"/>
      <c r="HL28" s="23"/>
      <c r="HM28" s="25"/>
      <c r="HX28" s="25"/>
      <c r="HY28" s="23"/>
      <c r="HZ28" s="25"/>
      <c r="IK28" s="25"/>
      <c r="IL28" s="23"/>
      <c r="IM28" s="25"/>
      <c r="IX28" s="25"/>
      <c r="IY28" s="23"/>
      <c r="IZ28" s="25"/>
      <c r="JK28" s="25"/>
      <c r="JL28" s="23"/>
      <c r="JM28" s="25"/>
      <c r="JX28" s="25"/>
      <c r="JY28" s="23"/>
      <c r="JZ28" s="25"/>
      <c r="KK28" s="25"/>
      <c r="KL28" s="23"/>
      <c r="KM28" s="25"/>
      <c r="KX28" s="25"/>
      <c r="KY28" s="23"/>
      <c r="KZ28" s="25"/>
      <c r="LK28" s="25"/>
      <c r="LL28" s="23"/>
      <c r="LM28" s="25"/>
      <c r="LX28" s="25"/>
      <c r="LY28" s="23"/>
      <c r="LZ28" s="25"/>
      <c r="MK28" s="25"/>
      <c r="ML28" s="23"/>
      <c r="MM28" s="25"/>
      <c r="MX28" s="25"/>
      <c r="MY28" s="23"/>
      <c r="MZ28" s="25"/>
      <c r="NK28" s="25"/>
      <c r="NL28" s="23"/>
      <c r="NM28" s="25"/>
      <c r="NX28" s="25"/>
      <c r="NY28" s="23"/>
      <c r="NZ28" s="25"/>
      <c r="OK28" s="25"/>
      <c r="OL28" s="23"/>
      <c r="OM28" s="25"/>
      <c r="OX28" s="25"/>
      <c r="OY28" s="23"/>
      <c r="OZ28" s="25"/>
      <c r="PK28" s="25"/>
      <c r="PL28" s="23"/>
      <c r="PM28" s="25"/>
      <c r="PX28" s="25"/>
      <c r="PY28" s="23"/>
      <c r="PZ28" s="25"/>
      <c r="QK28" s="25"/>
      <c r="QL28" s="23"/>
      <c r="QM28" s="25"/>
      <c r="QX28" s="25"/>
      <c r="QY28" s="23"/>
      <c r="QZ28" s="25"/>
      <c r="RK28" s="25"/>
      <c r="RL28" s="23"/>
      <c r="RM28" s="25"/>
      <c r="RX28" s="25"/>
      <c r="RY28" s="23"/>
      <c r="RZ28" s="25"/>
      <c r="SK28" s="25"/>
      <c r="SL28" s="23"/>
      <c r="SM28" s="25"/>
      <c r="SX28" s="25"/>
      <c r="SY28" s="23"/>
      <c r="SZ28" s="25"/>
      <c r="TK28" s="25"/>
      <c r="TL28" s="23"/>
      <c r="TM28" s="25"/>
      <c r="TX28" s="25"/>
      <c r="TY28" s="23"/>
      <c r="TZ28" s="25"/>
      <c r="UK28" s="25"/>
      <c r="UL28" s="23"/>
      <c r="UM28" s="25"/>
      <c r="UX28" s="25"/>
      <c r="UY28" s="23"/>
      <c r="UZ28" s="25"/>
      <c r="VK28" s="25"/>
      <c r="VL28" s="23"/>
      <c r="VM28" s="25"/>
      <c r="VX28" s="25"/>
      <c r="VY28" s="23"/>
      <c r="VZ28" s="25"/>
      <c r="WK28" s="25"/>
      <c r="WL28" s="23"/>
      <c r="WM28" s="25"/>
      <c r="WX28" s="25"/>
      <c r="WY28" s="23"/>
      <c r="WZ28" s="25"/>
      <c r="XK28" s="25"/>
      <c r="XL28" s="23"/>
      <c r="XM28" s="25"/>
      <c r="XX28" s="25"/>
      <c r="XY28" s="23"/>
      <c r="XZ28" s="25"/>
      <c r="YK28" s="25"/>
      <c r="YL28" s="23"/>
      <c r="YM28" s="25"/>
      <c r="YX28" s="25"/>
      <c r="YY28" s="23"/>
      <c r="YZ28" s="25"/>
      <c r="ZK28" s="25"/>
      <c r="ZL28" s="23"/>
      <c r="ZM28" s="25"/>
      <c r="ZX28" s="25"/>
      <c r="ZY28" s="23"/>
      <c r="ZZ28" s="25"/>
      <c r="AAK28" s="25"/>
      <c r="AAL28" s="23"/>
      <c r="AAM28" s="25"/>
      <c r="AAX28" s="25"/>
      <c r="AAY28" s="23"/>
      <c r="AAZ28" s="25"/>
      <c r="ABK28" s="25"/>
      <c r="ABL28" s="23"/>
      <c r="ABM28" s="25"/>
      <c r="ABX28" s="25"/>
      <c r="ABY28" s="23"/>
      <c r="ABZ28" s="25"/>
      <c r="ACK28" s="25"/>
      <c r="ACL28" s="23"/>
      <c r="ACM28" s="25"/>
      <c r="ACX28" s="25"/>
      <c r="ACY28" s="23"/>
      <c r="ACZ28" s="25"/>
      <c r="ADK28" s="25"/>
      <c r="ADL28" s="23"/>
      <c r="ADM28" s="25"/>
      <c r="ADX28" s="25"/>
      <c r="ADY28" s="23"/>
      <c r="ADZ28" s="25"/>
      <c r="AEK28" s="25"/>
      <c r="AEL28" s="23"/>
      <c r="AEM28" s="25"/>
      <c r="AEX28" s="25"/>
      <c r="AEY28" s="23"/>
      <c r="AEZ28" s="25"/>
      <c r="AFK28" s="25"/>
      <c r="AFL28" s="23"/>
      <c r="AFM28" s="25"/>
      <c r="AFX28" s="25"/>
      <c r="AFY28" s="23"/>
      <c r="AFZ28" s="25"/>
      <c r="AGK28" s="25"/>
      <c r="AGL28" s="23"/>
      <c r="AGM28" s="25"/>
      <c r="AGX28" s="25"/>
      <c r="AGY28" s="23"/>
      <c r="AGZ28" s="25"/>
      <c r="AHK28" s="25"/>
      <c r="AHL28" s="23"/>
      <c r="AHM28" s="25"/>
      <c r="AHX28" s="25"/>
      <c r="AHY28" s="23"/>
      <c r="AHZ28" s="25"/>
      <c r="AIK28" s="25"/>
      <c r="AIL28" s="23"/>
      <c r="AIM28" s="25"/>
      <c r="AIX28" s="25"/>
      <c r="AIY28" s="23"/>
      <c r="AIZ28" s="25"/>
      <c r="AJK28" s="25"/>
      <c r="AJL28" s="23"/>
      <c r="AJM28" s="25"/>
      <c r="AJX28" s="25"/>
      <c r="AJY28" s="23"/>
      <c r="AJZ28" s="25"/>
      <c r="AKK28" s="25"/>
      <c r="AKL28" s="23"/>
      <c r="AKM28" s="25"/>
      <c r="AKX28" s="25"/>
      <c r="AKY28" s="23"/>
      <c r="AKZ28" s="25"/>
      <c r="ALK28" s="25"/>
      <c r="ALL28" s="23"/>
      <c r="ALM28" s="25"/>
      <c r="ALX28" s="25"/>
      <c r="ALY28" s="23"/>
      <c r="ALZ28" s="25"/>
      <c r="AMK28" s="25"/>
      <c r="AML28" s="23"/>
      <c r="AMM28" s="25"/>
      <c r="AMX28" s="25"/>
      <c r="AMY28" s="23"/>
      <c r="AMZ28" s="25"/>
      <c r="ANK28" s="25"/>
      <c r="ANL28" s="23"/>
      <c r="ANM28" s="25"/>
      <c r="ANX28" s="25"/>
      <c r="ANY28" s="23"/>
      <c r="ANZ28" s="25"/>
      <c r="AOK28" s="25"/>
      <c r="AOL28" s="23"/>
      <c r="AOM28" s="25"/>
      <c r="AOX28" s="25"/>
      <c r="AOY28" s="23"/>
      <c r="AOZ28" s="25"/>
      <c r="APK28" s="25"/>
      <c r="APL28" s="23"/>
      <c r="APM28" s="25"/>
      <c r="APX28" s="25"/>
      <c r="APY28" s="23"/>
      <c r="APZ28" s="25"/>
      <c r="AQK28" s="25"/>
      <c r="AQL28" s="23"/>
      <c r="AQM28" s="25"/>
      <c r="AQX28" s="25"/>
      <c r="AQY28" s="23"/>
      <c r="AQZ28" s="25"/>
      <c r="ARK28" s="25"/>
      <c r="ARL28" s="23"/>
      <c r="ARM28" s="25"/>
      <c r="ARX28" s="25"/>
      <c r="ARY28" s="23"/>
      <c r="ARZ28" s="25"/>
      <c r="ASK28" s="25"/>
      <c r="ASL28" s="23"/>
      <c r="ASM28" s="25"/>
      <c r="ASX28" s="25"/>
      <c r="ASY28" s="23"/>
      <c r="ASZ28" s="25"/>
      <c r="ATK28" s="25"/>
      <c r="ATL28" s="23"/>
      <c r="ATM28" s="25"/>
      <c r="ATX28" s="25"/>
      <c r="ATY28" s="23"/>
      <c r="ATZ28" s="25"/>
      <c r="AUK28" s="25"/>
      <c r="AUL28" s="23"/>
      <c r="AUM28" s="25"/>
      <c r="AUX28" s="25"/>
      <c r="AUY28" s="23"/>
      <c r="AUZ28" s="25"/>
      <c r="AVK28" s="25"/>
      <c r="AVL28" s="23"/>
      <c r="AVM28" s="25"/>
      <c r="AVX28" s="25"/>
      <c r="AVY28" s="23"/>
      <c r="AVZ28" s="25"/>
      <c r="AWK28" s="25"/>
      <c r="AWL28" s="23"/>
      <c r="AWM28" s="25"/>
      <c r="AWX28" s="25"/>
      <c r="AWY28" s="23"/>
      <c r="AWZ28" s="25"/>
      <c r="AXK28" s="25"/>
      <c r="AXL28" s="23"/>
      <c r="AXM28" s="25"/>
      <c r="AXX28" s="25"/>
      <c r="AXY28" s="23"/>
      <c r="AXZ28" s="25"/>
      <c r="AYK28" s="25"/>
      <c r="AYL28" s="23"/>
      <c r="AYM28" s="25"/>
      <c r="AYX28" s="25"/>
      <c r="AYY28" s="23"/>
      <c r="AYZ28" s="25"/>
      <c r="AZK28" s="25"/>
      <c r="AZL28" s="23"/>
      <c r="AZM28" s="25"/>
      <c r="AZX28" s="25"/>
      <c r="AZY28" s="23"/>
      <c r="AZZ28" s="25"/>
      <c r="BAK28" s="25"/>
      <c r="BAL28" s="23"/>
      <c r="BAM28" s="25"/>
      <c r="BAX28" s="25"/>
      <c r="BAY28" s="23"/>
      <c r="BAZ28" s="25"/>
      <c r="BBK28" s="25"/>
      <c r="BBL28" s="23"/>
      <c r="BBM28" s="25"/>
      <c r="BBX28" s="25"/>
      <c r="BBY28" s="23"/>
      <c r="BBZ28" s="25"/>
      <c r="BCK28" s="25"/>
      <c r="BCL28" s="23"/>
      <c r="BCM28" s="25"/>
      <c r="BCX28" s="25"/>
      <c r="BCY28" s="23"/>
      <c r="BCZ28" s="25"/>
      <c r="BDK28" s="25"/>
      <c r="BDL28" s="23"/>
      <c r="BDM28" s="25"/>
      <c r="BDX28" s="25"/>
      <c r="BDY28" s="23"/>
      <c r="BDZ28" s="25"/>
      <c r="BEK28" s="25"/>
      <c r="BEL28" s="23"/>
      <c r="BEM28" s="25"/>
      <c r="BEX28" s="25"/>
      <c r="BEY28" s="23"/>
      <c r="BEZ28" s="25"/>
      <c r="BFK28" s="25"/>
      <c r="BFL28" s="23"/>
      <c r="BFM28" s="25"/>
      <c r="BFX28" s="25"/>
      <c r="BFY28" s="23"/>
      <c r="BFZ28" s="25"/>
      <c r="BGK28" s="25"/>
      <c r="BGL28" s="23"/>
      <c r="BGM28" s="25"/>
      <c r="BGX28" s="25"/>
      <c r="BGY28" s="23"/>
      <c r="BGZ28" s="25"/>
      <c r="BHK28" s="25"/>
      <c r="BHL28" s="23"/>
      <c r="BHM28" s="25"/>
      <c r="BHX28" s="25"/>
      <c r="BHY28" s="23"/>
      <c r="BHZ28" s="25"/>
      <c r="BIK28" s="25"/>
      <c r="BIL28" s="23"/>
      <c r="BIM28" s="25"/>
      <c r="BIX28" s="25"/>
      <c r="BIY28" s="23"/>
      <c r="BIZ28" s="25"/>
      <c r="BJK28" s="25"/>
      <c r="BJL28" s="23"/>
      <c r="BJM28" s="25"/>
      <c r="BJX28" s="25"/>
      <c r="BJY28" s="23"/>
      <c r="BJZ28" s="25"/>
      <c r="BKK28" s="25"/>
      <c r="BKL28" s="23"/>
      <c r="BKM28" s="25"/>
      <c r="BKX28" s="25"/>
      <c r="BKY28" s="23"/>
      <c r="BKZ28" s="25"/>
      <c r="BLK28" s="25"/>
      <c r="BLL28" s="23"/>
      <c r="BLM28" s="25"/>
      <c r="BLX28" s="25"/>
      <c r="BLY28" s="23"/>
      <c r="BLZ28" s="25"/>
      <c r="BMK28" s="25"/>
      <c r="BML28" s="23"/>
      <c r="BMM28" s="25"/>
      <c r="BMX28" s="25"/>
      <c r="BMY28" s="23"/>
      <c r="BMZ28" s="25"/>
      <c r="BNK28" s="25"/>
      <c r="BNL28" s="23"/>
      <c r="BNM28" s="25"/>
      <c r="BNX28" s="25"/>
      <c r="BNY28" s="23"/>
      <c r="BNZ28" s="25"/>
      <c r="BOK28" s="25"/>
      <c r="BOL28" s="23"/>
      <c r="BOM28" s="25"/>
      <c r="BOX28" s="25"/>
      <c r="BOY28" s="23"/>
      <c r="BOZ28" s="25"/>
      <c r="BPK28" s="25"/>
      <c r="BPL28" s="23"/>
      <c r="BPM28" s="25"/>
      <c r="BPX28" s="25"/>
      <c r="BPY28" s="23"/>
      <c r="BPZ28" s="25"/>
      <c r="BQK28" s="25"/>
      <c r="BQL28" s="23"/>
      <c r="BQM28" s="25"/>
      <c r="BQX28" s="25"/>
      <c r="BQY28" s="23"/>
      <c r="BQZ28" s="25"/>
      <c r="BRK28" s="25"/>
      <c r="BRL28" s="23"/>
      <c r="BRM28" s="25"/>
      <c r="BRX28" s="25"/>
      <c r="BRY28" s="23"/>
      <c r="BRZ28" s="25"/>
      <c r="BSK28" s="25"/>
      <c r="BSL28" s="23"/>
      <c r="BSM28" s="25"/>
      <c r="BSX28" s="25"/>
      <c r="BSY28" s="23"/>
      <c r="BSZ28" s="25"/>
      <c r="BTK28" s="25"/>
      <c r="BTL28" s="23"/>
      <c r="BTM28" s="25"/>
      <c r="BTX28" s="25"/>
      <c r="BTY28" s="23"/>
      <c r="BTZ28" s="25"/>
      <c r="BUK28" s="25"/>
      <c r="BUL28" s="23"/>
      <c r="BUM28" s="25"/>
      <c r="BUX28" s="25"/>
      <c r="BUY28" s="23"/>
      <c r="BUZ28" s="25"/>
      <c r="BVK28" s="25"/>
      <c r="BVL28" s="23"/>
      <c r="BVM28" s="25"/>
      <c r="BVX28" s="25"/>
      <c r="BVY28" s="23"/>
      <c r="BVZ28" s="25"/>
      <c r="BWK28" s="25"/>
      <c r="BWL28" s="23"/>
      <c r="BWM28" s="25"/>
      <c r="BWX28" s="25"/>
      <c r="BWY28" s="23"/>
      <c r="BWZ28" s="25"/>
      <c r="BXK28" s="25"/>
      <c r="BXL28" s="23"/>
      <c r="BXM28" s="25"/>
      <c r="BXX28" s="25"/>
      <c r="BXY28" s="23"/>
      <c r="BXZ28" s="25"/>
      <c r="BYK28" s="25"/>
      <c r="BYL28" s="23"/>
      <c r="BYM28" s="25"/>
      <c r="BYX28" s="25"/>
      <c r="BYY28" s="23"/>
      <c r="BYZ28" s="25"/>
      <c r="BZK28" s="25"/>
      <c r="BZL28" s="23"/>
      <c r="BZM28" s="25"/>
      <c r="BZX28" s="25"/>
      <c r="BZY28" s="23"/>
      <c r="BZZ28" s="25"/>
      <c r="CAK28" s="25"/>
      <c r="CAL28" s="23"/>
      <c r="CAM28" s="25"/>
      <c r="CAX28" s="25"/>
      <c r="CAY28" s="23"/>
      <c r="CAZ28" s="25"/>
      <c r="CBK28" s="25"/>
      <c r="CBL28" s="23"/>
      <c r="CBM28" s="25"/>
      <c r="CBX28" s="25"/>
      <c r="CBY28" s="23"/>
      <c r="CBZ28" s="25"/>
      <c r="CCK28" s="25"/>
      <c r="CCL28" s="23"/>
      <c r="CCM28" s="25"/>
      <c r="CCX28" s="25"/>
      <c r="CCY28" s="23"/>
      <c r="CCZ28" s="25"/>
      <c r="CDK28" s="25"/>
      <c r="CDL28" s="23"/>
      <c r="CDM28" s="25"/>
      <c r="CDX28" s="25"/>
      <c r="CDY28" s="23"/>
      <c r="CDZ28" s="25"/>
      <c r="CEK28" s="25"/>
      <c r="CEL28" s="23"/>
      <c r="CEM28" s="25"/>
      <c r="CEX28" s="25"/>
      <c r="CEY28" s="23"/>
      <c r="CEZ28" s="25"/>
      <c r="CFK28" s="25"/>
      <c r="CFL28" s="23"/>
      <c r="CFM28" s="25"/>
      <c r="CFX28" s="25"/>
      <c r="CFY28" s="23"/>
      <c r="CFZ28" s="25"/>
      <c r="CGK28" s="25"/>
      <c r="CGL28" s="23"/>
      <c r="CGM28" s="25"/>
      <c r="CGX28" s="25"/>
      <c r="CGY28" s="23"/>
      <c r="CGZ28" s="25"/>
      <c r="CHK28" s="25"/>
      <c r="CHL28" s="23"/>
      <c r="CHM28" s="25"/>
      <c r="CHX28" s="25"/>
      <c r="CHY28" s="23"/>
      <c r="CHZ28" s="25"/>
      <c r="CIK28" s="25"/>
      <c r="CIL28" s="23"/>
      <c r="CIM28" s="25"/>
      <c r="CIX28" s="25"/>
      <c r="CIY28" s="23"/>
      <c r="CIZ28" s="25"/>
      <c r="CJK28" s="25"/>
      <c r="CJL28" s="23"/>
      <c r="CJM28" s="25"/>
      <c r="CJX28" s="25"/>
      <c r="CJY28" s="23"/>
      <c r="CJZ28" s="25"/>
      <c r="CKK28" s="25"/>
      <c r="CKL28" s="23"/>
      <c r="CKM28" s="25"/>
      <c r="CKX28" s="25"/>
      <c r="CKY28" s="23"/>
      <c r="CKZ28" s="25"/>
      <c r="CLK28" s="25"/>
      <c r="CLL28" s="23"/>
      <c r="CLM28" s="25"/>
      <c r="CLX28" s="25"/>
      <c r="CLY28" s="23"/>
      <c r="CLZ28" s="25"/>
      <c r="CMK28" s="25"/>
      <c r="CML28" s="23"/>
      <c r="CMM28" s="25"/>
      <c r="CMX28" s="25"/>
      <c r="CMY28" s="23"/>
      <c r="CMZ28" s="25"/>
      <c r="CNK28" s="25"/>
      <c r="CNL28" s="23"/>
      <c r="CNM28" s="25"/>
      <c r="CNX28" s="25"/>
      <c r="CNY28" s="23"/>
      <c r="CNZ28" s="25"/>
      <c r="COK28" s="25"/>
      <c r="COL28" s="23"/>
      <c r="COM28" s="25"/>
      <c r="COX28" s="25"/>
      <c r="COY28" s="23"/>
      <c r="COZ28" s="25"/>
      <c r="CPK28" s="25"/>
      <c r="CPL28" s="23"/>
      <c r="CPM28" s="25"/>
      <c r="CPX28" s="25"/>
      <c r="CPY28" s="23"/>
      <c r="CPZ28" s="25"/>
      <c r="CQK28" s="25"/>
      <c r="CQL28" s="23"/>
      <c r="CQM28" s="25"/>
      <c r="CQX28" s="25"/>
      <c r="CQY28" s="23"/>
      <c r="CQZ28" s="25"/>
      <c r="CRK28" s="25"/>
      <c r="CRL28" s="23"/>
      <c r="CRM28" s="25"/>
      <c r="CRX28" s="25"/>
      <c r="CRY28" s="23"/>
      <c r="CRZ28" s="25"/>
      <c r="CSK28" s="25"/>
      <c r="CSL28" s="23"/>
      <c r="CSM28" s="25"/>
      <c r="CSX28" s="25"/>
      <c r="CSY28" s="23"/>
      <c r="CSZ28" s="25"/>
      <c r="CTK28" s="25"/>
      <c r="CTL28" s="23"/>
      <c r="CTM28" s="25"/>
      <c r="CTX28" s="25"/>
      <c r="CTY28" s="23"/>
      <c r="CTZ28" s="25"/>
      <c r="CUK28" s="25"/>
      <c r="CUL28" s="23"/>
      <c r="CUM28" s="25"/>
      <c r="CUX28" s="25"/>
      <c r="CUY28" s="23"/>
      <c r="CUZ28" s="25"/>
      <c r="CVK28" s="25"/>
      <c r="CVL28" s="23"/>
      <c r="CVM28" s="25"/>
      <c r="CVX28" s="25"/>
      <c r="CVY28" s="23"/>
      <c r="CVZ28" s="25"/>
      <c r="CWK28" s="25"/>
      <c r="CWL28" s="23"/>
      <c r="CWM28" s="25"/>
      <c r="CWX28" s="25"/>
      <c r="CWY28" s="23"/>
      <c r="CWZ28" s="25"/>
      <c r="CXK28" s="25"/>
      <c r="CXL28" s="23"/>
      <c r="CXM28" s="25"/>
      <c r="CXX28" s="25"/>
      <c r="CXY28" s="23"/>
      <c r="CXZ28" s="25"/>
      <c r="CYK28" s="25"/>
      <c r="CYL28" s="23"/>
      <c r="CYM28" s="25"/>
      <c r="CYX28" s="25"/>
      <c r="CYY28" s="23"/>
      <c r="CYZ28" s="25"/>
      <c r="CZK28" s="25"/>
      <c r="CZL28" s="23"/>
      <c r="CZM28" s="25"/>
      <c r="CZX28" s="25"/>
      <c r="CZY28" s="23"/>
      <c r="CZZ28" s="25"/>
      <c r="DAK28" s="25"/>
      <c r="DAL28" s="23"/>
      <c r="DAM28" s="25"/>
      <c r="DAX28" s="25"/>
      <c r="DAY28" s="23"/>
      <c r="DAZ28" s="25"/>
      <c r="DBK28" s="25"/>
      <c r="DBL28" s="23"/>
      <c r="DBM28" s="25"/>
      <c r="DBX28" s="25"/>
      <c r="DBY28" s="23"/>
      <c r="DBZ28" s="25"/>
      <c r="DCK28" s="25"/>
      <c r="DCL28" s="23"/>
      <c r="DCM28" s="25"/>
      <c r="DCX28" s="25"/>
      <c r="DCY28" s="23"/>
      <c r="DCZ28" s="25"/>
      <c r="DDK28" s="25"/>
      <c r="DDL28" s="23"/>
      <c r="DDM28" s="25"/>
      <c r="DDX28" s="25"/>
      <c r="DDY28" s="23"/>
      <c r="DDZ28" s="25"/>
      <c r="DEK28" s="25"/>
      <c r="DEL28" s="23"/>
      <c r="DEM28" s="25"/>
      <c r="DEX28" s="25"/>
      <c r="DEY28" s="23"/>
      <c r="DEZ28" s="25"/>
      <c r="DFK28" s="25"/>
      <c r="DFL28" s="23"/>
      <c r="DFM28" s="25"/>
      <c r="DFX28" s="25"/>
      <c r="DFY28" s="23"/>
      <c r="DFZ28" s="25"/>
      <c r="DGK28" s="25"/>
      <c r="DGL28" s="23"/>
      <c r="DGM28" s="25"/>
      <c r="DGX28" s="25"/>
      <c r="DGY28" s="23"/>
      <c r="DGZ28" s="25"/>
      <c r="DHK28" s="25"/>
      <c r="DHL28" s="23"/>
      <c r="DHM28" s="25"/>
      <c r="DHX28" s="25"/>
      <c r="DHY28" s="23"/>
      <c r="DHZ28" s="25"/>
      <c r="DIK28" s="25"/>
      <c r="DIL28" s="23"/>
      <c r="DIM28" s="25"/>
      <c r="DIX28" s="25"/>
      <c r="DIY28" s="23"/>
      <c r="DIZ28" s="25"/>
      <c r="DJK28" s="25"/>
      <c r="DJL28" s="23"/>
      <c r="DJM28" s="25"/>
      <c r="DJX28" s="25"/>
      <c r="DJY28" s="23"/>
      <c r="DJZ28" s="25"/>
      <c r="DKK28" s="25"/>
      <c r="DKL28" s="23"/>
      <c r="DKM28" s="25"/>
      <c r="DKX28" s="25"/>
      <c r="DKY28" s="23"/>
      <c r="DKZ28" s="25"/>
      <c r="DLK28" s="25"/>
      <c r="DLL28" s="23"/>
      <c r="DLM28" s="25"/>
      <c r="DLX28" s="25"/>
      <c r="DLY28" s="23"/>
      <c r="DLZ28" s="25"/>
      <c r="DMK28" s="25"/>
      <c r="DML28" s="23"/>
      <c r="DMM28" s="25"/>
      <c r="DMX28" s="25"/>
      <c r="DMY28" s="23"/>
      <c r="DMZ28" s="25"/>
      <c r="DNK28" s="25"/>
      <c r="DNL28" s="23"/>
      <c r="DNM28" s="25"/>
      <c r="DNX28" s="25"/>
      <c r="DNY28" s="23"/>
      <c r="DNZ28" s="25"/>
      <c r="DOK28" s="25"/>
      <c r="DOL28" s="23"/>
      <c r="DOM28" s="25"/>
      <c r="DOX28" s="25"/>
      <c r="DOY28" s="23"/>
      <c r="DOZ28" s="25"/>
      <c r="DPK28" s="25"/>
      <c r="DPL28" s="23"/>
      <c r="DPM28" s="25"/>
      <c r="DPX28" s="25"/>
      <c r="DPY28" s="23"/>
      <c r="DPZ28" s="25"/>
      <c r="DQK28" s="25"/>
      <c r="DQL28" s="23"/>
      <c r="DQM28" s="25"/>
      <c r="DQX28" s="25"/>
      <c r="DQY28" s="23"/>
      <c r="DQZ28" s="25"/>
      <c r="DRK28" s="25"/>
      <c r="DRL28" s="23"/>
      <c r="DRM28" s="25"/>
      <c r="DRX28" s="25"/>
      <c r="DRY28" s="23"/>
      <c r="DRZ28" s="25"/>
      <c r="DSK28" s="25"/>
      <c r="DSL28" s="23"/>
      <c r="DSM28" s="25"/>
      <c r="DSX28" s="25"/>
      <c r="DSY28" s="23"/>
      <c r="DSZ28" s="25"/>
      <c r="DTK28" s="25"/>
      <c r="DTL28" s="23"/>
      <c r="DTM28" s="25"/>
      <c r="DTX28" s="25"/>
      <c r="DTY28" s="23"/>
      <c r="DTZ28" s="25"/>
      <c r="DUK28" s="25"/>
      <c r="DUL28" s="23"/>
      <c r="DUM28" s="25"/>
      <c r="DUX28" s="25"/>
      <c r="DUY28" s="23"/>
      <c r="DUZ28" s="25"/>
      <c r="DVK28" s="25"/>
      <c r="DVL28" s="23"/>
      <c r="DVM28" s="25"/>
      <c r="DVX28" s="25"/>
      <c r="DVY28" s="23"/>
      <c r="DVZ28" s="25"/>
      <c r="DWK28" s="25"/>
      <c r="DWL28" s="23"/>
      <c r="DWM28" s="25"/>
      <c r="DWX28" s="25"/>
      <c r="DWY28" s="23"/>
      <c r="DWZ28" s="25"/>
      <c r="DXK28" s="25"/>
      <c r="DXL28" s="23"/>
      <c r="DXM28" s="25"/>
      <c r="DXX28" s="25"/>
      <c r="DXY28" s="23"/>
      <c r="DXZ28" s="25"/>
      <c r="DYK28" s="25"/>
      <c r="DYL28" s="23"/>
      <c r="DYM28" s="25"/>
      <c r="DYX28" s="25"/>
      <c r="DYY28" s="23"/>
      <c r="DYZ28" s="25"/>
      <c r="DZK28" s="25"/>
      <c r="DZL28" s="23"/>
      <c r="DZM28" s="25"/>
      <c r="DZX28" s="25"/>
      <c r="DZY28" s="23"/>
      <c r="DZZ28" s="25"/>
      <c r="EAK28" s="25"/>
      <c r="EAL28" s="23"/>
      <c r="EAM28" s="25"/>
      <c r="EAX28" s="25"/>
      <c r="EAY28" s="23"/>
      <c r="EAZ28" s="25"/>
      <c r="EBK28" s="25"/>
      <c r="EBL28" s="23"/>
      <c r="EBM28" s="25"/>
      <c r="EBX28" s="25"/>
      <c r="EBY28" s="23"/>
      <c r="EBZ28" s="25"/>
      <c r="ECK28" s="25"/>
      <c r="ECL28" s="23"/>
      <c r="ECM28" s="25"/>
      <c r="ECX28" s="25"/>
      <c r="ECY28" s="23"/>
      <c r="ECZ28" s="25"/>
      <c r="EDK28" s="25"/>
      <c r="EDL28" s="23"/>
      <c r="EDM28" s="25"/>
      <c r="EDX28" s="25"/>
      <c r="EDY28" s="23"/>
      <c r="EDZ28" s="25"/>
      <c r="EEK28" s="25"/>
      <c r="EEL28" s="23"/>
      <c r="EEM28" s="25"/>
      <c r="EEX28" s="25"/>
      <c r="EEY28" s="23"/>
      <c r="EEZ28" s="25"/>
      <c r="EFK28" s="25"/>
      <c r="EFL28" s="23"/>
      <c r="EFM28" s="25"/>
      <c r="EFX28" s="25"/>
      <c r="EFY28" s="23"/>
      <c r="EFZ28" s="25"/>
      <c r="EGK28" s="25"/>
      <c r="EGL28" s="23"/>
      <c r="EGM28" s="25"/>
      <c r="EGX28" s="25"/>
      <c r="EGY28" s="23"/>
      <c r="EGZ28" s="25"/>
      <c r="EHK28" s="25"/>
      <c r="EHL28" s="23"/>
      <c r="EHM28" s="25"/>
      <c r="EHX28" s="25"/>
      <c r="EHY28" s="23"/>
      <c r="EHZ28" s="25"/>
      <c r="EIK28" s="25"/>
      <c r="EIL28" s="23"/>
      <c r="EIM28" s="25"/>
      <c r="EIX28" s="25"/>
      <c r="EIY28" s="23"/>
      <c r="EIZ28" s="25"/>
      <c r="EJK28" s="25"/>
      <c r="EJL28" s="23"/>
      <c r="EJM28" s="25"/>
      <c r="EJX28" s="25"/>
      <c r="EJY28" s="23"/>
      <c r="EJZ28" s="25"/>
      <c r="EKK28" s="25"/>
      <c r="EKL28" s="23"/>
      <c r="EKM28" s="25"/>
      <c r="EKX28" s="25"/>
      <c r="EKY28" s="23"/>
      <c r="EKZ28" s="25"/>
      <c r="ELK28" s="25"/>
      <c r="ELL28" s="23"/>
      <c r="ELM28" s="25"/>
      <c r="ELX28" s="25"/>
      <c r="ELY28" s="23"/>
      <c r="ELZ28" s="25"/>
      <c r="EMK28" s="25"/>
      <c r="EML28" s="23"/>
      <c r="EMM28" s="25"/>
      <c r="EMX28" s="25"/>
      <c r="EMY28" s="23"/>
      <c r="EMZ28" s="25"/>
      <c r="ENK28" s="25"/>
      <c r="ENL28" s="23"/>
      <c r="ENM28" s="25"/>
      <c r="ENX28" s="25"/>
      <c r="ENY28" s="23"/>
      <c r="ENZ28" s="25"/>
      <c r="EOK28" s="25"/>
      <c r="EOL28" s="23"/>
      <c r="EOM28" s="25"/>
      <c r="EOX28" s="25"/>
      <c r="EOY28" s="23"/>
      <c r="EOZ28" s="25"/>
      <c r="EPK28" s="25"/>
      <c r="EPL28" s="23"/>
      <c r="EPM28" s="25"/>
      <c r="EPX28" s="25"/>
      <c r="EPY28" s="23"/>
      <c r="EPZ28" s="25"/>
      <c r="EQK28" s="25"/>
      <c r="EQL28" s="23"/>
      <c r="EQM28" s="25"/>
      <c r="EQX28" s="25"/>
      <c r="EQY28" s="23"/>
      <c r="EQZ28" s="25"/>
      <c r="ERK28" s="25"/>
      <c r="ERL28" s="23"/>
      <c r="ERM28" s="25"/>
      <c r="ERX28" s="25"/>
      <c r="ERY28" s="23"/>
      <c r="ERZ28" s="25"/>
      <c r="ESK28" s="25"/>
      <c r="ESL28" s="23"/>
      <c r="ESM28" s="25"/>
      <c r="ESX28" s="25"/>
      <c r="ESY28" s="23"/>
      <c r="ESZ28" s="25"/>
      <c r="ETK28" s="25"/>
      <c r="ETL28" s="23"/>
      <c r="ETM28" s="25"/>
      <c r="ETX28" s="25"/>
      <c r="ETY28" s="23"/>
      <c r="ETZ28" s="25"/>
      <c r="EUK28" s="25"/>
      <c r="EUL28" s="23"/>
      <c r="EUM28" s="25"/>
      <c r="EUX28" s="25"/>
      <c r="EUY28" s="23"/>
      <c r="EUZ28" s="25"/>
      <c r="EVK28" s="25"/>
      <c r="EVL28" s="23"/>
      <c r="EVM28" s="25"/>
      <c r="EVX28" s="25"/>
      <c r="EVY28" s="23"/>
      <c r="EVZ28" s="25"/>
      <c r="EWK28" s="25"/>
      <c r="EWL28" s="23"/>
      <c r="EWM28" s="25"/>
      <c r="EWX28" s="25"/>
      <c r="EWY28" s="23"/>
      <c r="EWZ28" s="25"/>
      <c r="EXK28" s="25"/>
      <c r="EXL28" s="23"/>
      <c r="EXM28" s="25"/>
      <c r="EXX28" s="25"/>
      <c r="EXY28" s="23"/>
      <c r="EXZ28" s="25"/>
      <c r="EYK28" s="25"/>
      <c r="EYL28" s="23"/>
      <c r="EYM28" s="25"/>
      <c r="EYX28" s="25"/>
      <c r="EYY28" s="23"/>
      <c r="EYZ28" s="25"/>
      <c r="EZK28" s="25"/>
      <c r="EZL28" s="23"/>
      <c r="EZM28" s="25"/>
      <c r="EZX28" s="25"/>
      <c r="EZY28" s="23"/>
      <c r="EZZ28" s="25"/>
      <c r="FAK28" s="25"/>
      <c r="FAL28" s="23"/>
      <c r="FAM28" s="25"/>
      <c r="FAX28" s="25"/>
      <c r="FAY28" s="23"/>
      <c r="FAZ28" s="25"/>
      <c r="FBK28" s="25"/>
      <c r="FBL28" s="23"/>
      <c r="FBM28" s="25"/>
      <c r="FBX28" s="25"/>
      <c r="FBY28" s="23"/>
      <c r="FBZ28" s="25"/>
      <c r="FCK28" s="25"/>
      <c r="FCL28" s="23"/>
      <c r="FCM28" s="25"/>
      <c r="FCX28" s="25"/>
      <c r="FCY28" s="23"/>
      <c r="FCZ28" s="25"/>
      <c r="FDK28" s="25"/>
      <c r="FDL28" s="23"/>
      <c r="FDM28" s="25"/>
      <c r="FDX28" s="25"/>
      <c r="FDY28" s="23"/>
      <c r="FDZ28" s="25"/>
      <c r="FEK28" s="25"/>
      <c r="FEL28" s="23"/>
      <c r="FEM28" s="25"/>
      <c r="FEX28" s="25"/>
      <c r="FEY28" s="23"/>
      <c r="FEZ28" s="25"/>
      <c r="FFK28" s="25"/>
      <c r="FFL28" s="23"/>
      <c r="FFM28" s="25"/>
      <c r="FFX28" s="25"/>
      <c r="FFY28" s="23"/>
      <c r="FFZ28" s="25"/>
      <c r="FGK28" s="25"/>
      <c r="FGL28" s="23"/>
      <c r="FGM28" s="25"/>
      <c r="FGX28" s="25"/>
      <c r="FGY28" s="23"/>
      <c r="FGZ28" s="25"/>
      <c r="FHK28" s="25"/>
      <c r="FHL28" s="23"/>
      <c r="FHM28" s="25"/>
      <c r="FHX28" s="25"/>
      <c r="FHY28" s="23"/>
      <c r="FHZ28" s="25"/>
      <c r="FIK28" s="25"/>
      <c r="FIL28" s="23"/>
      <c r="FIM28" s="25"/>
      <c r="FIX28" s="25"/>
      <c r="FIY28" s="23"/>
      <c r="FIZ28" s="25"/>
      <c r="FJK28" s="25"/>
      <c r="FJL28" s="23"/>
      <c r="FJM28" s="25"/>
      <c r="FJX28" s="25"/>
      <c r="FJY28" s="23"/>
      <c r="FJZ28" s="25"/>
      <c r="FKK28" s="25"/>
      <c r="FKL28" s="23"/>
      <c r="FKM28" s="25"/>
      <c r="FKX28" s="25"/>
      <c r="FKY28" s="23"/>
      <c r="FKZ28" s="25"/>
      <c r="FLK28" s="25"/>
      <c r="FLL28" s="23"/>
      <c r="FLM28" s="25"/>
      <c r="FLX28" s="25"/>
      <c r="FLY28" s="23"/>
      <c r="FLZ28" s="25"/>
      <c r="FMK28" s="25"/>
      <c r="FML28" s="23"/>
      <c r="FMM28" s="25"/>
      <c r="FMX28" s="25"/>
      <c r="FMY28" s="23"/>
      <c r="FMZ28" s="25"/>
      <c r="FNK28" s="25"/>
      <c r="FNL28" s="23"/>
      <c r="FNM28" s="25"/>
      <c r="FNX28" s="25"/>
      <c r="FNY28" s="23"/>
      <c r="FNZ28" s="25"/>
      <c r="FOK28" s="25"/>
      <c r="FOL28" s="23"/>
      <c r="FOM28" s="25"/>
      <c r="FOX28" s="25"/>
      <c r="FOY28" s="23"/>
      <c r="FOZ28" s="25"/>
      <c r="FPK28" s="25"/>
      <c r="FPL28" s="23"/>
      <c r="FPM28" s="25"/>
      <c r="FPX28" s="25"/>
      <c r="FPY28" s="23"/>
      <c r="FPZ28" s="25"/>
      <c r="FQK28" s="25"/>
      <c r="FQL28" s="23"/>
      <c r="FQM28" s="25"/>
      <c r="FQX28" s="25"/>
      <c r="FQY28" s="23"/>
      <c r="FQZ28" s="25"/>
      <c r="FRK28" s="25"/>
      <c r="FRL28" s="23"/>
      <c r="FRM28" s="25"/>
      <c r="FRX28" s="25"/>
      <c r="FRY28" s="23"/>
      <c r="FRZ28" s="25"/>
      <c r="FSK28" s="25"/>
      <c r="FSL28" s="23"/>
      <c r="FSM28" s="25"/>
      <c r="FSX28" s="25"/>
      <c r="FSY28" s="23"/>
      <c r="FSZ28" s="25"/>
      <c r="FTK28" s="25"/>
      <c r="FTL28" s="23"/>
      <c r="FTM28" s="25"/>
      <c r="FTX28" s="25"/>
      <c r="FTY28" s="23"/>
      <c r="FTZ28" s="25"/>
      <c r="FUK28" s="25"/>
      <c r="FUL28" s="23"/>
      <c r="FUM28" s="25"/>
      <c r="FUX28" s="25"/>
      <c r="FUY28" s="23"/>
      <c r="FUZ28" s="25"/>
      <c r="FVK28" s="25"/>
      <c r="FVL28" s="23"/>
      <c r="FVM28" s="25"/>
      <c r="FVX28" s="25"/>
      <c r="FVY28" s="23"/>
      <c r="FVZ28" s="25"/>
      <c r="FWK28" s="25"/>
      <c r="FWL28" s="23"/>
      <c r="FWM28" s="25"/>
      <c r="FWX28" s="25"/>
      <c r="FWY28" s="23"/>
      <c r="FWZ28" s="25"/>
      <c r="FXK28" s="25"/>
      <c r="FXL28" s="23"/>
      <c r="FXM28" s="25"/>
      <c r="FXX28" s="25"/>
      <c r="FXY28" s="23"/>
      <c r="FXZ28" s="25"/>
      <c r="FYK28" s="25"/>
      <c r="FYL28" s="23"/>
      <c r="FYM28" s="25"/>
      <c r="FYX28" s="25"/>
      <c r="FYY28" s="23"/>
      <c r="FYZ28" s="25"/>
      <c r="FZK28" s="25"/>
      <c r="FZL28" s="23"/>
      <c r="FZM28" s="25"/>
      <c r="FZX28" s="25"/>
      <c r="FZY28" s="23"/>
      <c r="FZZ28" s="25"/>
      <c r="GAK28" s="25"/>
      <c r="GAL28" s="23"/>
      <c r="GAM28" s="25"/>
      <c r="GAX28" s="25"/>
      <c r="GAY28" s="23"/>
      <c r="GAZ28" s="25"/>
      <c r="GBK28" s="25"/>
      <c r="GBL28" s="23"/>
      <c r="GBM28" s="25"/>
      <c r="GBX28" s="25"/>
      <c r="GBY28" s="23"/>
      <c r="GBZ28" s="25"/>
      <c r="GCK28" s="25"/>
      <c r="GCL28" s="23"/>
      <c r="GCM28" s="25"/>
      <c r="GCX28" s="25"/>
      <c r="GCY28" s="23"/>
      <c r="GCZ28" s="25"/>
      <c r="GDK28" s="25"/>
      <c r="GDL28" s="23"/>
      <c r="GDM28" s="25"/>
      <c r="GDX28" s="25"/>
      <c r="GDY28" s="23"/>
      <c r="GDZ28" s="25"/>
      <c r="GEK28" s="25"/>
      <c r="GEL28" s="23"/>
      <c r="GEM28" s="25"/>
      <c r="GEX28" s="25"/>
      <c r="GEY28" s="23"/>
      <c r="GEZ28" s="25"/>
      <c r="GFK28" s="25"/>
      <c r="GFL28" s="23"/>
      <c r="GFM28" s="25"/>
      <c r="GFX28" s="25"/>
      <c r="GFY28" s="23"/>
      <c r="GFZ28" s="25"/>
      <c r="GGK28" s="25"/>
      <c r="GGL28" s="23"/>
      <c r="GGM28" s="25"/>
      <c r="GGX28" s="25"/>
      <c r="GGY28" s="23"/>
      <c r="GGZ28" s="25"/>
      <c r="GHK28" s="25"/>
      <c r="GHL28" s="23"/>
      <c r="GHM28" s="25"/>
      <c r="GHX28" s="25"/>
      <c r="GHY28" s="23"/>
      <c r="GHZ28" s="25"/>
      <c r="GIK28" s="25"/>
      <c r="GIL28" s="23"/>
      <c r="GIM28" s="25"/>
      <c r="GIX28" s="25"/>
      <c r="GIY28" s="23"/>
      <c r="GIZ28" s="25"/>
      <c r="GJK28" s="25"/>
      <c r="GJL28" s="23"/>
      <c r="GJM28" s="25"/>
      <c r="GJX28" s="25"/>
      <c r="GJY28" s="23"/>
      <c r="GJZ28" s="25"/>
      <c r="GKK28" s="25"/>
      <c r="GKL28" s="23"/>
      <c r="GKM28" s="25"/>
      <c r="GKX28" s="25"/>
      <c r="GKY28" s="23"/>
      <c r="GKZ28" s="25"/>
      <c r="GLK28" s="25"/>
      <c r="GLL28" s="23"/>
      <c r="GLM28" s="25"/>
      <c r="GLX28" s="25"/>
      <c r="GLY28" s="23"/>
      <c r="GLZ28" s="25"/>
      <c r="GMK28" s="25"/>
      <c r="GML28" s="23"/>
      <c r="GMM28" s="25"/>
      <c r="GMX28" s="25"/>
      <c r="GMY28" s="23"/>
      <c r="GMZ28" s="25"/>
      <c r="GNK28" s="25"/>
      <c r="GNL28" s="23"/>
      <c r="GNM28" s="25"/>
      <c r="GNX28" s="25"/>
      <c r="GNY28" s="23"/>
      <c r="GNZ28" s="25"/>
      <c r="GOK28" s="25"/>
      <c r="GOL28" s="23"/>
      <c r="GOM28" s="25"/>
      <c r="GOX28" s="25"/>
      <c r="GOY28" s="23"/>
      <c r="GOZ28" s="25"/>
      <c r="GPK28" s="25"/>
      <c r="GPL28" s="23"/>
      <c r="GPM28" s="25"/>
      <c r="GPX28" s="25"/>
      <c r="GPY28" s="23"/>
      <c r="GPZ28" s="25"/>
      <c r="GQK28" s="25"/>
      <c r="GQL28" s="23"/>
      <c r="GQM28" s="25"/>
      <c r="GQX28" s="25"/>
      <c r="GQY28" s="23"/>
      <c r="GQZ28" s="25"/>
      <c r="GRK28" s="25"/>
      <c r="GRL28" s="23"/>
      <c r="GRM28" s="25"/>
      <c r="GRX28" s="25"/>
      <c r="GRY28" s="23"/>
      <c r="GRZ28" s="25"/>
      <c r="GSK28" s="25"/>
      <c r="GSL28" s="23"/>
      <c r="GSM28" s="25"/>
      <c r="GSX28" s="25"/>
      <c r="GSY28" s="23"/>
      <c r="GSZ28" s="25"/>
      <c r="GTK28" s="25"/>
      <c r="GTL28" s="23"/>
      <c r="GTM28" s="25"/>
      <c r="GTX28" s="25"/>
      <c r="GTY28" s="23"/>
      <c r="GTZ28" s="25"/>
      <c r="GUK28" s="25"/>
      <c r="GUL28" s="23"/>
      <c r="GUM28" s="25"/>
      <c r="GUX28" s="25"/>
      <c r="GUY28" s="23"/>
      <c r="GUZ28" s="25"/>
      <c r="GVK28" s="25"/>
      <c r="GVL28" s="23"/>
      <c r="GVM28" s="25"/>
      <c r="GVX28" s="25"/>
      <c r="GVY28" s="23"/>
      <c r="GVZ28" s="25"/>
      <c r="GWK28" s="25"/>
      <c r="GWL28" s="23"/>
      <c r="GWM28" s="25"/>
      <c r="GWX28" s="25"/>
      <c r="GWY28" s="23"/>
      <c r="GWZ28" s="25"/>
      <c r="GXK28" s="25"/>
      <c r="GXL28" s="23"/>
      <c r="GXM28" s="25"/>
      <c r="GXX28" s="25"/>
      <c r="GXY28" s="23"/>
      <c r="GXZ28" s="25"/>
      <c r="GYK28" s="25"/>
      <c r="GYL28" s="23"/>
      <c r="GYM28" s="25"/>
      <c r="GYX28" s="25"/>
      <c r="GYY28" s="23"/>
      <c r="GYZ28" s="25"/>
      <c r="GZK28" s="25"/>
      <c r="GZL28" s="23"/>
      <c r="GZM28" s="25"/>
      <c r="GZX28" s="25"/>
      <c r="GZY28" s="23"/>
      <c r="GZZ28" s="25"/>
      <c r="HAK28" s="25"/>
      <c r="HAL28" s="23"/>
      <c r="HAM28" s="25"/>
      <c r="HAX28" s="25"/>
      <c r="HAY28" s="23"/>
      <c r="HAZ28" s="25"/>
      <c r="HBK28" s="25"/>
      <c r="HBL28" s="23"/>
      <c r="HBM28" s="25"/>
      <c r="HBX28" s="25"/>
      <c r="HBY28" s="23"/>
      <c r="HBZ28" s="25"/>
      <c r="HCK28" s="25"/>
      <c r="HCL28" s="23"/>
      <c r="HCM28" s="25"/>
      <c r="HCX28" s="25"/>
      <c r="HCY28" s="23"/>
      <c r="HCZ28" s="25"/>
      <c r="HDK28" s="25"/>
      <c r="HDL28" s="23"/>
      <c r="HDM28" s="25"/>
      <c r="HDX28" s="25"/>
      <c r="HDY28" s="23"/>
      <c r="HDZ28" s="25"/>
      <c r="HEK28" s="25"/>
      <c r="HEL28" s="23"/>
      <c r="HEM28" s="25"/>
      <c r="HEX28" s="25"/>
      <c r="HEY28" s="23"/>
      <c r="HEZ28" s="25"/>
      <c r="HFK28" s="25"/>
      <c r="HFL28" s="23"/>
      <c r="HFM28" s="25"/>
      <c r="HFX28" s="25"/>
      <c r="HFY28" s="23"/>
      <c r="HFZ28" s="25"/>
      <c r="HGK28" s="25"/>
      <c r="HGL28" s="23"/>
      <c r="HGM28" s="25"/>
      <c r="HGX28" s="25"/>
      <c r="HGY28" s="23"/>
      <c r="HGZ28" s="25"/>
      <c r="HHK28" s="25"/>
      <c r="HHL28" s="23"/>
      <c r="HHM28" s="25"/>
      <c r="HHX28" s="25"/>
      <c r="HHY28" s="23"/>
      <c r="HHZ28" s="25"/>
      <c r="HIK28" s="25"/>
      <c r="HIL28" s="23"/>
      <c r="HIM28" s="25"/>
      <c r="HIX28" s="25"/>
      <c r="HIY28" s="23"/>
      <c r="HIZ28" s="25"/>
      <c r="HJK28" s="25"/>
      <c r="HJL28" s="23"/>
      <c r="HJM28" s="25"/>
      <c r="HJX28" s="25"/>
      <c r="HJY28" s="23"/>
      <c r="HJZ28" s="25"/>
      <c r="HKK28" s="25"/>
      <c r="HKL28" s="23"/>
      <c r="HKM28" s="25"/>
      <c r="HKX28" s="25"/>
      <c r="HKY28" s="23"/>
      <c r="HKZ28" s="25"/>
      <c r="HLK28" s="25"/>
      <c r="HLL28" s="23"/>
      <c r="HLM28" s="25"/>
      <c r="HLX28" s="25"/>
      <c r="HLY28" s="23"/>
      <c r="HLZ28" s="25"/>
      <c r="HMK28" s="25"/>
      <c r="HML28" s="23"/>
      <c r="HMM28" s="25"/>
      <c r="HMX28" s="25"/>
      <c r="HMY28" s="23"/>
      <c r="HMZ28" s="25"/>
      <c r="HNK28" s="25"/>
      <c r="HNL28" s="23"/>
      <c r="HNM28" s="25"/>
      <c r="HNX28" s="25"/>
      <c r="HNY28" s="23"/>
      <c r="HNZ28" s="25"/>
      <c r="HOK28" s="25"/>
      <c r="HOL28" s="23"/>
      <c r="HOM28" s="25"/>
      <c r="HOX28" s="25"/>
      <c r="HOY28" s="23"/>
      <c r="HOZ28" s="25"/>
      <c r="HPK28" s="25"/>
      <c r="HPL28" s="23"/>
      <c r="HPM28" s="25"/>
      <c r="HPX28" s="25"/>
      <c r="HPY28" s="23"/>
      <c r="HPZ28" s="25"/>
      <c r="HQK28" s="25"/>
      <c r="HQL28" s="23"/>
      <c r="HQM28" s="25"/>
      <c r="HQX28" s="25"/>
      <c r="HQY28" s="23"/>
      <c r="HQZ28" s="25"/>
      <c r="HRK28" s="25"/>
      <c r="HRL28" s="23"/>
      <c r="HRM28" s="25"/>
      <c r="HRX28" s="25"/>
      <c r="HRY28" s="23"/>
      <c r="HRZ28" s="25"/>
      <c r="HSK28" s="25"/>
      <c r="HSL28" s="23"/>
      <c r="HSM28" s="25"/>
      <c r="HSX28" s="25"/>
      <c r="HSY28" s="23"/>
      <c r="HSZ28" s="25"/>
      <c r="HTK28" s="25"/>
      <c r="HTL28" s="23"/>
      <c r="HTM28" s="25"/>
      <c r="HTX28" s="25"/>
      <c r="HTY28" s="23"/>
      <c r="HTZ28" s="25"/>
      <c r="HUK28" s="25"/>
      <c r="HUL28" s="23"/>
      <c r="HUM28" s="25"/>
      <c r="HUX28" s="25"/>
      <c r="HUY28" s="23"/>
      <c r="HUZ28" s="25"/>
      <c r="HVK28" s="25"/>
      <c r="HVL28" s="23"/>
      <c r="HVM28" s="25"/>
      <c r="HVX28" s="25"/>
      <c r="HVY28" s="23"/>
      <c r="HVZ28" s="25"/>
      <c r="HWK28" s="25"/>
      <c r="HWL28" s="23"/>
      <c r="HWM28" s="25"/>
      <c r="HWX28" s="25"/>
      <c r="HWY28" s="23"/>
      <c r="HWZ28" s="25"/>
      <c r="HXK28" s="25"/>
      <c r="HXL28" s="23"/>
      <c r="HXM28" s="25"/>
      <c r="HXX28" s="25"/>
      <c r="HXY28" s="23"/>
      <c r="HXZ28" s="25"/>
      <c r="HYK28" s="25"/>
      <c r="HYL28" s="23"/>
      <c r="HYM28" s="25"/>
      <c r="HYX28" s="25"/>
      <c r="HYY28" s="23"/>
      <c r="HYZ28" s="25"/>
      <c r="HZK28" s="25"/>
      <c r="HZL28" s="23"/>
      <c r="HZM28" s="25"/>
      <c r="HZX28" s="25"/>
      <c r="HZY28" s="23"/>
      <c r="HZZ28" s="25"/>
      <c r="IAK28" s="25"/>
      <c r="IAL28" s="23"/>
      <c r="IAM28" s="25"/>
      <c r="IAX28" s="25"/>
      <c r="IAY28" s="23"/>
      <c r="IAZ28" s="25"/>
      <c r="IBK28" s="25"/>
      <c r="IBL28" s="23"/>
      <c r="IBM28" s="25"/>
      <c r="IBX28" s="25"/>
      <c r="IBY28" s="23"/>
      <c r="IBZ28" s="25"/>
      <c r="ICK28" s="25"/>
      <c r="ICL28" s="23"/>
      <c r="ICM28" s="25"/>
      <c r="ICX28" s="25"/>
      <c r="ICY28" s="23"/>
      <c r="ICZ28" s="25"/>
      <c r="IDK28" s="25"/>
      <c r="IDL28" s="23"/>
      <c r="IDM28" s="25"/>
      <c r="IDX28" s="25"/>
      <c r="IDY28" s="23"/>
      <c r="IDZ28" s="25"/>
      <c r="IEK28" s="25"/>
      <c r="IEL28" s="23"/>
      <c r="IEM28" s="25"/>
      <c r="IEX28" s="25"/>
      <c r="IEY28" s="23"/>
      <c r="IEZ28" s="25"/>
      <c r="IFK28" s="25"/>
      <c r="IFL28" s="23"/>
      <c r="IFM28" s="25"/>
      <c r="IFX28" s="25"/>
      <c r="IFY28" s="23"/>
      <c r="IFZ28" s="25"/>
      <c r="IGK28" s="25"/>
      <c r="IGL28" s="23"/>
      <c r="IGM28" s="25"/>
      <c r="IGX28" s="25"/>
      <c r="IGY28" s="23"/>
      <c r="IGZ28" s="25"/>
      <c r="IHK28" s="25"/>
      <c r="IHL28" s="23"/>
      <c r="IHM28" s="25"/>
      <c r="IHX28" s="25"/>
      <c r="IHY28" s="23"/>
      <c r="IHZ28" s="25"/>
      <c r="IIK28" s="25"/>
      <c r="IIL28" s="23"/>
      <c r="IIM28" s="25"/>
      <c r="IIX28" s="25"/>
      <c r="IIY28" s="23"/>
      <c r="IIZ28" s="25"/>
      <c r="IJK28" s="25"/>
      <c r="IJL28" s="23"/>
      <c r="IJM28" s="25"/>
      <c r="IJX28" s="25"/>
      <c r="IJY28" s="23"/>
      <c r="IJZ28" s="25"/>
      <c r="IKK28" s="25"/>
      <c r="IKL28" s="23"/>
      <c r="IKM28" s="25"/>
      <c r="IKX28" s="25"/>
      <c r="IKY28" s="23"/>
      <c r="IKZ28" s="25"/>
      <c r="ILK28" s="25"/>
      <c r="ILL28" s="23"/>
      <c r="ILM28" s="25"/>
      <c r="ILX28" s="25"/>
      <c r="ILY28" s="23"/>
      <c r="ILZ28" s="25"/>
      <c r="IMK28" s="25"/>
      <c r="IML28" s="23"/>
      <c r="IMM28" s="25"/>
      <c r="IMX28" s="25"/>
      <c r="IMY28" s="23"/>
      <c r="IMZ28" s="25"/>
      <c r="INK28" s="25"/>
      <c r="INL28" s="23"/>
      <c r="INM28" s="25"/>
      <c r="INX28" s="25"/>
      <c r="INY28" s="23"/>
      <c r="INZ28" s="25"/>
      <c r="IOK28" s="25"/>
      <c r="IOL28" s="23"/>
      <c r="IOM28" s="25"/>
      <c r="IOX28" s="25"/>
      <c r="IOY28" s="23"/>
      <c r="IOZ28" s="25"/>
      <c r="IPK28" s="25"/>
      <c r="IPL28" s="23"/>
      <c r="IPM28" s="25"/>
      <c r="IPX28" s="25"/>
      <c r="IPY28" s="23"/>
      <c r="IPZ28" s="25"/>
      <c r="IQK28" s="25"/>
      <c r="IQL28" s="23"/>
      <c r="IQM28" s="25"/>
      <c r="IQX28" s="25"/>
      <c r="IQY28" s="23"/>
      <c r="IQZ28" s="25"/>
      <c r="IRK28" s="25"/>
      <c r="IRL28" s="23"/>
      <c r="IRM28" s="25"/>
      <c r="IRX28" s="25"/>
      <c r="IRY28" s="23"/>
      <c r="IRZ28" s="25"/>
      <c r="ISK28" s="25"/>
      <c r="ISL28" s="23"/>
      <c r="ISM28" s="25"/>
      <c r="ISX28" s="25"/>
      <c r="ISY28" s="23"/>
      <c r="ISZ28" s="25"/>
      <c r="ITK28" s="25"/>
      <c r="ITL28" s="23"/>
      <c r="ITM28" s="25"/>
      <c r="ITX28" s="25"/>
      <c r="ITY28" s="23"/>
      <c r="ITZ28" s="25"/>
      <c r="IUK28" s="25"/>
      <c r="IUL28" s="23"/>
      <c r="IUM28" s="25"/>
      <c r="IUX28" s="25"/>
      <c r="IUY28" s="23"/>
      <c r="IUZ28" s="25"/>
      <c r="IVK28" s="25"/>
      <c r="IVL28" s="23"/>
      <c r="IVM28" s="25"/>
      <c r="IVX28" s="25"/>
      <c r="IVY28" s="23"/>
      <c r="IVZ28" s="25"/>
      <c r="IWK28" s="25"/>
      <c r="IWL28" s="23"/>
      <c r="IWM28" s="25"/>
      <c r="IWX28" s="25"/>
      <c r="IWY28" s="23"/>
      <c r="IWZ28" s="25"/>
      <c r="IXK28" s="25"/>
      <c r="IXL28" s="23"/>
      <c r="IXM28" s="25"/>
      <c r="IXX28" s="25"/>
      <c r="IXY28" s="23"/>
      <c r="IXZ28" s="25"/>
      <c r="IYK28" s="25"/>
      <c r="IYL28" s="23"/>
      <c r="IYM28" s="25"/>
      <c r="IYX28" s="25"/>
      <c r="IYY28" s="23"/>
      <c r="IYZ28" s="25"/>
      <c r="IZK28" s="25"/>
      <c r="IZL28" s="23"/>
      <c r="IZM28" s="25"/>
      <c r="IZX28" s="25"/>
      <c r="IZY28" s="23"/>
      <c r="IZZ28" s="25"/>
      <c r="JAK28" s="25"/>
      <c r="JAL28" s="23"/>
      <c r="JAM28" s="25"/>
      <c r="JAX28" s="25"/>
      <c r="JAY28" s="23"/>
      <c r="JAZ28" s="25"/>
      <c r="JBK28" s="25"/>
      <c r="JBL28" s="23"/>
      <c r="JBM28" s="25"/>
      <c r="JBX28" s="25"/>
      <c r="JBY28" s="23"/>
      <c r="JBZ28" s="25"/>
      <c r="JCK28" s="25"/>
      <c r="JCL28" s="23"/>
      <c r="JCM28" s="25"/>
      <c r="JCX28" s="25"/>
      <c r="JCY28" s="23"/>
      <c r="JCZ28" s="25"/>
      <c r="JDK28" s="25"/>
      <c r="JDL28" s="23"/>
      <c r="JDM28" s="25"/>
      <c r="JDX28" s="25"/>
      <c r="JDY28" s="23"/>
      <c r="JDZ28" s="25"/>
      <c r="JEK28" s="25"/>
      <c r="JEL28" s="23"/>
      <c r="JEM28" s="25"/>
      <c r="JEX28" s="25"/>
      <c r="JEY28" s="23"/>
      <c r="JEZ28" s="25"/>
      <c r="JFK28" s="25"/>
      <c r="JFL28" s="23"/>
      <c r="JFM28" s="25"/>
      <c r="JFX28" s="25"/>
      <c r="JFY28" s="23"/>
      <c r="JFZ28" s="25"/>
      <c r="JGK28" s="25"/>
      <c r="JGL28" s="23"/>
      <c r="JGM28" s="25"/>
      <c r="JGX28" s="25"/>
      <c r="JGY28" s="23"/>
      <c r="JGZ28" s="25"/>
      <c r="JHK28" s="25"/>
      <c r="JHL28" s="23"/>
      <c r="JHM28" s="25"/>
      <c r="JHX28" s="25"/>
      <c r="JHY28" s="23"/>
      <c r="JHZ28" s="25"/>
      <c r="JIK28" s="25"/>
      <c r="JIL28" s="23"/>
      <c r="JIM28" s="25"/>
      <c r="JIX28" s="25"/>
      <c r="JIY28" s="23"/>
      <c r="JIZ28" s="25"/>
      <c r="JJK28" s="25"/>
      <c r="JJL28" s="23"/>
      <c r="JJM28" s="25"/>
      <c r="JJX28" s="25"/>
      <c r="JJY28" s="23"/>
      <c r="JJZ28" s="25"/>
      <c r="JKK28" s="25"/>
      <c r="JKL28" s="23"/>
      <c r="JKM28" s="25"/>
      <c r="JKX28" s="25"/>
      <c r="JKY28" s="23"/>
      <c r="JKZ28" s="25"/>
      <c r="JLK28" s="25"/>
      <c r="JLL28" s="23"/>
      <c r="JLM28" s="25"/>
      <c r="JLX28" s="25"/>
      <c r="JLY28" s="23"/>
      <c r="JLZ28" s="25"/>
      <c r="JMK28" s="25"/>
      <c r="JML28" s="23"/>
      <c r="JMM28" s="25"/>
      <c r="JMX28" s="25"/>
      <c r="JMY28" s="23"/>
      <c r="JMZ28" s="25"/>
      <c r="JNK28" s="25"/>
      <c r="JNL28" s="23"/>
      <c r="JNM28" s="25"/>
      <c r="JNX28" s="25"/>
      <c r="JNY28" s="23"/>
      <c r="JNZ28" s="25"/>
      <c r="JOK28" s="25"/>
      <c r="JOL28" s="23"/>
      <c r="JOM28" s="25"/>
      <c r="JOX28" s="25"/>
      <c r="JOY28" s="23"/>
      <c r="JOZ28" s="25"/>
      <c r="JPK28" s="25"/>
      <c r="JPL28" s="23"/>
      <c r="JPM28" s="25"/>
      <c r="JPX28" s="25"/>
      <c r="JPY28" s="23"/>
      <c r="JPZ28" s="25"/>
      <c r="JQK28" s="25"/>
      <c r="JQL28" s="23"/>
      <c r="JQM28" s="25"/>
      <c r="JQX28" s="25"/>
      <c r="JQY28" s="23"/>
      <c r="JQZ28" s="25"/>
      <c r="JRK28" s="25"/>
      <c r="JRL28" s="23"/>
      <c r="JRM28" s="25"/>
      <c r="JRX28" s="25"/>
      <c r="JRY28" s="23"/>
      <c r="JRZ28" s="25"/>
      <c r="JSK28" s="25"/>
      <c r="JSL28" s="23"/>
      <c r="JSM28" s="25"/>
      <c r="JSX28" s="25"/>
      <c r="JSY28" s="23"/>
      <c r="JSZ28" s="25"/>
      <c r="JTK28" s="25"/>
      <c r="JTL28" s="23"/>
      <c r="JTM28" s="25"/>
      <c r="JTX28" s="25"/>
      <c r="JTY28" s="23"/>
      <c r="JTZ28" s="25"/>
      <c r="JUK28" s="25"/>
      <c r="JUL28" s="23"/>
      <c r="JUM28" s="25"/>
      <c r="JUX28" s="25"/>
      <c r="JUY28" s="23"/>
      <c r="JUZ28" s="25"/>
      <c r="JVK28" s="25"/>
      <c r="JVL28" s="23"/>
      <c r="JVM28" s="25"/>
      <c r="JVX28" s="25"/>
      <c r="JVY28" s="23"/>
      <c r="JVZ28" s="25"/>
      <c r="JWK28" s="25"/>
      <c r="JWL28" s="23"/>
      <c r="JWM28" s="25"/>
      <c r="JWX28" s="25"/>
      <c r="JWY28" s="23"/>
      <c r="JWZ28" s="25"/>
      <c r="JXK28" s="25"/>
      <c r="JXL28" s="23"/>
      <c r="JXM28" s="25"/>
      <c r="JXX28" s="25"/>
      <c r="JXY28" s="23"/>
      <c r="JXZ28" s="25"/>
      <c r="JYK28" s="25"/>
      <c r="JYL28" s="23"/>
      <c r="JYM28" s="25"/>
      <c r="JYX28" s="25"/>
      <c r="JYY28" s="23"/>
      <c r="JYZ28" s="25"/>
      <c r="JZK28" s="25"/>
      <c r="JZL28" s="23"/>
      <c r="JZM28" s="25"/>
      <c r="JZX28" s="25"/>
      <c r="JZY28" s="23"/>
      <c r="JZZ28" s="25"/>
      <c r="KAK28" s="25"/>
      <c r="KAL28" s="23"/>
      <c r="KAM28" s="25"/>
      <c r="KAX28" s="25"/>
      <c r="KAY28" s="23"/>
      <c r="KAZ28" s="25"/>
      <c r="KBK28" s="25"/>
      <c r="KBL28" s="23"/>
      <c r="KBM28" s="25"/>
      <c r="KBX28" s="25"/>
      <c r="KBY28" s="23"/>
      <c r="KBZ28" s="25"/>
      <c r="KCK28" s="25"/>
      <c r="KCL28" s="23"/>
      <c r="KCM28" s="25"/>
      <c r="KCX28" s="25"/>
      <c r="KCY28" s="23"/>
      <c r="KCZ28" s="25"/>
      <c r="KDK28" s="25"/>
      <c r="KDL28" s="23"/>
      <c r="KDM28" s="25"/>
      <c r="KDX28" s="25"/>
      <c r="KDY28" s="23"/>
      <c r="KDZ28" s="25"/>
      <c r="KEK28" s="25"/>
      <c r="KEL28" s="23"/>
      <c r="KEM28" s="25"/>
      <c r="KEX28" s="25"/>
      <c r="KEY28" s="23"/>
      <c r="KEZ28" s="25"/>
      <c r="KFK28" s="25"/>
      <c r="KFL28" s="23"/>
      <c r="KFM28" s="25"/>
      <c r="KFX28" s="25"/>
      <c r="KFY28" s="23"/>
      <c r="KFZ28" s="25"/>
      <c r="KGK28" s="25"/>
      <c r="KGL28" s="23"/>
      <c r="KGM28" s="25"/>
      <c r="KGX28" s="25"/>
      <c r="KGY28" s="23"/>
      <c r="KGZ28" s="25"/>
      <c r="KHK28" s="25"/>
      <c r="KHL28" s="23"/>
      <c r="KHM28" s="25"/>
      <c r="KHX28" s="25"/>
      <c r="KHY28" s="23"/>
      <c r="KHZ28" s="25"/>
      <c r="KIK28" s="25"/>
      <c r="KIL28" s="23"/>
      <c r="KIM28" s="25"/>
      <c r="KIX28" s="25"/>
      <c r="KIY28" s="23"/>
      <c r="KIZ28" s="25"/>
      <c r="KJK28" s="25"/>
      <c r="KJL28" s="23"/>
      <c r="KJM28" s="25"/>
      <c r="KJX28" s="25"/>
      <c r="KJY28" s="23"/>
      <c r="KJZ28" s="25"/>
      <c r="KKK28" s="25"/>
      <c r="KKL28" s="23"/>
      <c r="KKM28" s="25"/>
      <c r="KKX28" s="25"/>
      <c r="KKY28" s="23"/>
      <c r="KKZ28" s="25"/>
      <c r="KLK28" s="25"/>
      <c r="KLL28" s="23"/>
      <c r="KLM28" s="25"/>
      <c r="KLX28" s="25"/>
      <c r="KLY28" s="23"/>
      <c r="KLZ28" s="25"/>
      <c r="KMK28" s="25"/>
      <c r="KML28" s="23"/>
      <c r="KMM28" s="25"/>
      <c r="KMX28" s="25"/>
      <c r="KMY28" s="23"/>
      <c r="KMZ28" s="25"/>
      <c r="KNK28" s="25"/>
      <c r="KNL28" s="23"/>
      <c r="KNM28" s="25"/>
      <c r="KNX28" s="25"/>
      <c r="KNY28" s="23"/>
      <c r="KNZ28" s="25"/>
      <c r="KOK28" s="25"/>
      <c r="KOL28" s="23"/>
      <c r="KOM28" s="25"/>
      <c r="KOX28" s="25"/>
      <c r="KOY28" s="23"/>
      <c r="KOZ28" s="25"/>
      <c r="KPK28" s="25"/>
      <c r="KPL28" s="23"/>
      <c r="KPM28" s="25"/>
      <c r="KPX28" s="25"/>
      <c r="KPY28" s="23"/>
      <c r="KPZ28" s="25"/>
      <c r="KQK28" s="25"/>
      <c r="KQL28" s="23"/>
      <c r="KQM28" s="25"/>
      <c r="KQX28" s="25"/>
      <c r="KQY28" s="23"/>
      <c r="KQZ28" s="25"/>
      <c r="KRK28" s="25"/>
      <c r="KRL28" s="23"/>
      <c r="KRM28" s="25"/>
      <c r="KRX28" s="25"/>
      <c r="KRY28" s="23"/>
      <c r="KRZ28" s="25"/>
      <c r="KSK28" s="25"/>
      <c r="KSL28" s="23"/>
      <c r="KSM28" s="25"/>
      <c r="KSX28" s="25"/>
      <c r="KSY28" s="23"/>
      <c r="KSZ28" s="25"/>
      <c r="KTK28" s="25"/>
      <c r="KTL28" s="23"/>
      <c r="KTM28" s="25"/>
      <c r="KTX28" s="25"/>
      <c r="KTY28" s="23"/>
      <c r="KTZ28" s="25"/>
      <c r="KUK28" s="25"/>
      <c r="KUL28" s="23"/>
      <c r="KUM28" s="25"/>
      <c r="KUX28" s="25"/>
      <c r="KUY28" s="23"/>
      <c r="KUZ28" s="25"/>
      <c r="KVK28" s="25"/>
      <c r="KVL28" s="23"/>
      <c r="KVM28" s="25"/>
      <c r="KVX28" s="25"/>
      <c r="KVY28" s="23"/>
      <c r="KVZ28" s="25"/>
      <c r="KWK28" s="25"/>
      <c r="KWL28" s="23"/>
      <c r="KWM28" s="25"/>
      <c r="KWX28" s="25"/>
      <c r="KWY28" s="23"/>
      <c r="KWZ28" s="25"/>
      <c r="KXK28" s="25"/>
      <c r="KXL28" s="23"/>
      <c r="KXM28" s="25"/>
      <c r="KXX28" s="25"/>
      <c r="KXY28" s="23"/>
      <c r="KXZ28" s="25"/>
      <c r="KYK28" s="25"/>
      <c r="KYL28" s="23"/>
      <c r="KYM28" s="25"/>
      <c r="KYX28" s="25"/>
      <c r="KYY28" s="23"/>
      <c r="KYZ28" s="25"/>
      <c r="KZK28" s="25"/>
      <c r="KZL28" s="23"/>
      <c r="KZM28" s="25"/>
      <c r="KZX28" s="25"/>
      <c r="KZY28" s="23"/>
      <c r="KZZ28" s="25"/>
      <c r="LAK28" s="25"/>
      <c r="LAL28" s="23"/>
      <c r="LAM28" s="25"/>
      <c r="LAX28" s="25"/>
      <c r="LAY28" s="23"/>
      <c r="LAZ28" s="25"/>
      <c r="LBK28" s="25"/>
      <c r="LBL28" s="23"/>
      <c r="LBM28" s="25"/>
      <c r="LBX28" s="25"/>
      <c r="LBY28" s="23"/>
      <c r="LBZ28" s="25"/>
      <c r="LCK28" s="25"/>
      <c r="LCL28" s="23"/>
      <c r="LCM28" s="25"/>
      <c r="LCX28" s="25"/>
      <c r="LCY28" s="23"/>
      <c r="LCZ28" s="25"/>
      <c r="LDK28" s="25"/>
      <c r="LDL28" s="23"/>
      <c r="LDM28" s="25"/>
      <c r="LDX28" s="25"/>
      <c r="LDY28" s="23"/>
      <c r="LDZ28" s="25"/>
      <c r="LEK28" s="25"/>
      <c r="LEL28" s="23"/>
      <c r="LEM28" s="25"/>
      <c r="LEX28" s="25"/>
      <c r="LEY28" s="23"/>
      <c r="LEZ28" s="25"/>
      <c r="LFK28" s="25"/>
      <c r="LFL28" s="23"/>
      <c r="LFM28" s="25"/>
      <c r="LFX28" s="25"/>
      <c r="LFY28" s="23"/>
      <c r="LFZ28" s="25"/>
      <c r="LGK28" s="25"/>
      <c r="LGL28" s="23"/>
      <c r="LGM28" s="25"/>
      <c r="LGX28" s="25"/>
      <c r="LGY28" s="23"/>
      <c r="LGZ28" s="25"/>
      <c r="LHK28" s="25"/>
      <c r="LHL28" s="23"/>
      <c r="LHM28" s="25"/>
      <c r="LHX28" s="25"/>
      <c r="LHY28" s="23"/>
      <c r="LHZ28" s="25"/>
      <c r="LIK28" s="25"/>
      <c r="LIL28" s="23"/>
      <c r="LIM28" s="25"/>
      <c r="LIX28" s="25"/>
      <c r="LIY28" s="23"/>
      <c r="LIZ28" s="25"/>
      <c r="LJK28" s="25"/>
      <c r="LJL28" s="23"/>
      <c r="LJM28" s="25"/>
      <c r="LJX28" s="25"/>
      <c r="LJY28" s="23"/>
      <c r="LJZ28" s="25"/>
      <c r="LKK28" s="25"/>
      <c r="LKL28" s="23"/>
      <c r="LKM28" s="25"/>
      <c r="LKX28" s="25"/>
      <c r="LKY28" s="23"/>
      <c r="LKZ28" s="25"/>
      <c r="LLK28" s="25"/>
      <c r="LLL28" s="23"/>
      <c r="LLM28" s="25"/>
      <c r="LLX28" s="25"/>
      <c r="LLY28" s="23"/>
      <c r="LLZ28" s="25"/>
      <c r="LMK28" s="25"/>
      <c r="LML28" s="23"/>
      <c r="LMM28" s="25"/>
      <c r="LMX28" s="25"/>
      <c r="LMY28" s="23"/>
      <c r="LMZ28" s="25"/>
      <c r="LNK28" s="25"/>
      <c r="LNL28" s="23"/>
      <c r="LNM28" s="25"/>
      <c r="LNX28" s="25"/>
      <c r="LNY28" s="23"/>
      <c r="LNZ28" s="25"/>
      <c r="LOK28" s="25"/>
      <c r="LOL28" s="23"/>
      <c r="LOM28" s="25"/>
      <c r="LOX28" s="25"/>
      <c r="LOY28" s="23"/>
      <c r="LOZ28" s="25"/>
      <c r="LPK28" s="25"/>
      <c r="LPL28" s="23"/>
      <c r="LPM28" s="25"/>
      <c r="LPX28" s="25"/>
      <c r="LPY28" s="23"/>
      <c r="LPZ28" s="25"/>
      <c r="LQK28" s="25"/>
      <c r="LQL28" s="23"/>
      <c r="LQM28" s="25"/>
      <c r="LQX28" s="25"/>
      <c r="LQY28" s="23"/>
      <c r="LQZ28" s="25"/>
      <c r="LRK28" s="25"/>
      <c r="LRL28" s="23"/>
      <c r="LRM28" s="25"/>
      <c r="LRX28" s="25"/>
      <c r="LRY28" s="23"/>
      <c r="LRZ28" s="25"/>
      <c r="LSK28" s="25"/>
      <c r="LSL28" s="23"/>
      <c r="LSM28" s="25"/>
      <c r="LSX28" s="25"/>
      <c r="LSY28" s="23"/>
      <c r="LSZ28" s="25"/>
      <c r="LTK28" s="25"/>
      <c r="LTL28" s="23"/>
      <c r="LTM28" s="25"/>
      <c r="LTX28" s="25"/>
      <c r="LTY28" s="23"/>
      <c r="LTZ28" s="25"/>
      <c r="LUK28" s="25"/>
      <c r="LUL28" s="23"/>
      <c r="LUM28" s="25"/>
      <c r="LUX28" s="25"/>
      <c r="LUY28" s="23"/>
      <c r="LUZ28" s="25"/>
      <c r="LVK28" s="25"/>
      <c r="LVL28" s="23"/>
      <c r="LVM28" s="25"/>
      <c r="LVX28" s="25"/>
      <c r="LVY28" s="23"/>
      <c r="LVZ28" s="25"/>
      <c r="LWK28" s="25"/>
      <c r="LWL28" s="23"/>
      <c r="LWM28" s="25"/>
      <c r="LWX28" s="25"/>
      <c r="LWY28" s="23"/>
      <c r="LWZ28" s="25"/>
      <c r="LXK28" s="25"/>
      <c r="LXL28" s="23"/>
      <c r="LXM28" s="25"/>
      <c r="LXX28" s="25"/>
      <c r="LXY28" s="23"/>
      <c r="LXZ28" s="25"/>
      <c r="LYK28" s="25"/>
      <c r="LYL28" s="23"/>
      <c r="LYM28" s="25"/>
      <c r="LYX28" s="25"/>
      <c r="LYY28" s="23"/>
      <c r="LYZ28" s="25"/>
      <c r="LZK28" s="25"/>
      <c r="LZL28" s="23"/>
      <c r="LZM28" s="25"/>
      <c r="LZX28" s="25"/>
      <c r="LZY28" s="23"/>
      <c r="LZZ28" s="25"/>
      <c r="MAK28" s="25"/>
      <c r="MAL28" s="23"/>
      <c r="MAM28" s="25"/>
      <c r="MAX28" s="25"/>
      <c r="MAY28" s="23"/>
      <c r="MAZ28" s="25"/>
      <c r="MBK28" s="25"/>
      <c r="MBL28" s="23"/>
      <c r="MBM28" s="25"/>
      <c r="MBX28" s="25"/>
      <c r="MBY28" s="23"/>
      <c r="MBZ28" s="25"/>
      <c r="MCK28" s="25"/>
      <c r="MCL28" s="23"/>
      <c r="MCM28" s="25"/>
      <c r="MCX28" s="25"/>
      <c r="MCY28" s="23"/>
      <c r="MCZ28" s="25"/>
      <c r="MDK28" s="25"/>
      <c r="MDL28" s="23"/>
      <c r="MDM28" s="25"/>
      <c r="MDX28" s="25"/>
      <c r="MDY28" s="23"/>
      <c r="MDZ28" s="25"/>
      <c r="MEK28" s="25"/>
      <c r="MEL28" s="23"/>
      <c r="MEM28" s="25"/>
      <c r="MEX28" s="25"/>
      <c r="MEY28" s="23"/>
      <c r="MEZ28" s="25"/>
      <c r="MFK28" s="25"/>
      <c r="MFL28" s="23"/>
      <c r="MFM28" s="25"/>
      <c r="MFX28" s="25"/>
      <c r="MFY28" s="23"/>
      <c r="MFZ28" s="25"/>
      <c r="MGK28" s="25"/>
      <c r="MGL28" s="23"/>
      <c r="MGM28" s="25"/>
      <c r="MGX28" s="25"/>
      <c r="MGY28" s="23"/>
      <c r="MGZ28" s="25"/>
      <c r="MHK28" s="25"/>
      <c r="MHL28" s="23"/>
      <c r="MHM28" s="25"/>
      <c r="MHX28" s="25"/>
      <c r="MHY28" s="23"/>
      <c r="MHZ28" s="25"/>
      <c r="MIK28" s="25"/>
      <c r="MIL28" s="23"/>
      <c r="MIM28" s="25"/>
      <c r="MIX28" s="25"/>
      <c r="MIY28" s="23"/>
      <c r="MIZ28" s="25"/>
      <c r="MJK28" s="25"/>
      <c r="MJL28" s="23"/>
      <c r="MJM28" s="25"/>
      <c r="MJX28" s="25"/>
      <c r="MJY28" s="23"/>
      <c r="MJZ28" s="25"/>
      <c r="MKK28" s="25"/>
      <c r="MKL28" s="23"/>
      <c r="MKM28" s="25"/>
      <c r="MKX28" s="25"/>
      <c r="MKY28" s="23"/>
      <c r="MKZ28" s="25"/>
      <c r="MLK28" s="25"/>
      <c r="MLL28" s="23"/>
      <c r="MLM28" s="25"/>
      <c r="MLX28" s="25"/>
      <c r="MLY28" s="23"/>
      <c r="MLZ28" s="25"/>
      <c r="MMK28" s="25"/>
      <c r="MML28" s="23"/>
      <c r="MMM28" s="25"/>
      <c r="MMX28" s="25"/>
      <c r="MMY28" s="23"/>
      <c r="MMZ28" s="25"/>
      <c r="MNK28" s="25"/>
      <c r="MNL28" s="23"/>
      <c r="MNM28" s="25"/>
      <c r="MNX28" s="25"/>
      <c r="MNY28" s="23"/>
      <c r="MNZ28" s="25"/>
      <c r="MOK28" s="25"/>
      <c r="MOL28" s="23"/>
      <c r="MOM28" s="25"/>
      <c r="MOX28" s="25"/>
      <c r="MOY28" s="23"/>
      <c r="MOZ28" s="25"/>
      <c r="MPK28" s="25"/>
      <c r="MPL28" s="23"/>
      <c r="MPM28" s="25"/>
      <c r="MPX28" s="25"/>
      <c r="MPY28" s="23"/>
      <c r="MPZ28" s="25"/>
      <c r="MQK28" s="25"/>
      <c r="MQL28" s="23"/>
      <c r="MQM28" s="25"/>
      <c r="MQX28" s="25"/>
      <c r="MQY28" s="23"/>
      <c r="MQZ28" s="25"/>
      <c r="MRK28" s="25"/>
      <c r="MRL28" s="23"/>
      <c r="MRM28" s="25"/>
      <c r="MRX28" s="25"/>
      <c r="MRY28" s="23"/>
      <c r="MRZ28" s="25"/>
      <c r="MSK28" s="25"/>
      <c r="MSL28" s="23"/>
      <c r="MSM28" s="25"/>
      <c r="MSX28" s="25"/>
      <c r="MSY28" s="23"/>
      <c r="MSZ28" s="25"/>
      <c r="MTK28" s="25"/>
      <c r="MTL28" s="23"/>
      <c r="MTM28" s="25"/>
      <c r="MTX28" s="25"/>
      <c r="MTY28" s="23"/>
      <c r="MTZ28" s="25"/>
      <c r="MUK28" s="25"/>
      <c r="MUL28" s="23"/>
      <c r="MUM28" s="25"/>
      <c r="MUX28" s="25"/>
      <c r="MUY28" s="23"/>
      <c r="MUZ28" s="25"/>
      <c r="MVK28" s="25"/>
      <c r="MVL28" s="23"/>
      <c r="MVM28" s="25"/>
      <c r="MVX28" s="25"/>
      <c r="MVY28" s="23"/>
      <c r="MVZ28" s="25"/>
      <c r="MWK28" s="25"/>
      <c r="MWL28" s="23"/>
      <c r="MWM28" s="25"/>
      <c r="MWX28" s="25"/>
      <c r="MWY28" s="23"/>
      <c r="MWZ28" s="25"/>
      <c r="MXK28" s="25"/>
      <c r="MXL28" s="23"/>
      <c r="MXM28" s="25"/>
      <c r="MXX28" s="25"/>
      <c r="MXY28" s="23"/>
      <c r="MXZ28" s="25"/>
      <c r="MYK28" s="25"/>
      <c r="MYL28" s="23"/>
      <c r="MYM28" s="25"/>
      <c r="MYX28" s="25"/>
      <c r="MYY28" s="23"/>
      <c r="MYZ28" s="25"/>
      <c r="MZK28" s="25"/>
      <c r="MZL28" s="23"/>
      <c r="MZM28" s="25"/>
      <c r="MZX28" s="25"/>
      <c r="MZY28" s="23"/>
      <c r="MZZ28" s="25"/>
      <c r="NAK28" s="25"/>
      <c r="NAL28" s="23"/>
      <c r="NAM28" s="25"/>
      <c r="NAX28" s="25"/>
      <c r="NAY28" s="23"/>
      <c r="NAZ28" s="25"/>
      <c r="NBK28" s="25"/>
      <c r="NBL28" s="23"/>
      <c r="NBM28" s="25"/>
      <c r="NBX28" s="25"/>
      <c r="NBY28" s="23"/>
      <c r="NBZ28" s="25"/>
      <c r="NCK28" s="25"/>
      <c r="NCL28" s="23"/>
      <c r="NCM28" s="25"/>
      <c r="NCX28" s="25"/>
      <c r="NCY28" s="23"/>
      <c r="NCZ28" s="25"/>
      <c r="NDK28" s="25"/>
      <c r="NDL28" s="23"/>
      <c r="NDM28" s="25"/>
      <c r="NDX28" s="25"/>
      <c r="NDY28" s="23"/>
      <c r="NDZ28" s="25"/>
      <c r="NEK28" s="25"/>
      <c r="NEL28" s="23"/>
      <c r="NEM28" s="25"/>
      <c r="NEX28" s="25"/>
      <c r="NEY28" s="23"/>
      <c r="NEZ28" s="25"/>
      <c r="NFK28" s="25"/>
      <c r="NFL28" s="23"/>
      <c r="NFM28" s="25"/>
      <c r="NFX28" s="25"/>
      <c r="NFY28" s="23"/>
      <c r="NFZ28" s="25"/>
      <c r="NGK28" s="25"/>
      <c r="NGL28" s="23"/>
      <c r="NGM28" s="25"/>
      <c r="NGX28" s="25"/>
      <c r="NGY28" s="23"/>
      <c r="NGZ28" s="25"/>
      <c r="NHK28" s="25"/>
      <c r="NHL28" s="23"/>
      <c r="NHM28" s="25"/>
      <c r="NHX28" s="25"/>
      <c r="NHY28" s="23"/>
      <c r="NHZ28" s="25"/>
      <c r="NIK28" s="25"/>
      <c r="NIL28" s="23"/>
      <c r="NIM28" s="25"/>
      <c r="NIX28" s="25"/>
      <c r="NIY28" s="23"/>
      <c r="NIZ28" s="25"/>
      <c r="NJK28" s="25"/>
      <c r="NJL28" s="23"/>
      <c r="NJM28" s="25"/>
      <c r="NJX28" s="25"/>
      <c r="NJY28" s="23"/>
      <c r="NJZ28" s="25"/>
      <c r="NKK28" s="25"/>
      <c r="NKL28" s="23"/>
      <c r="NKM28" s="25"/>
      <c r="NKX28" s="25"/>
      <c r="NKY28" s="23"/>
      <c r="NKZ28" s="25"/>
      <c r="NLK28" s="25"/>
      <c r="NLL28" s="23"/>
      <c r="NLM28" s="25"/>
      <c r="NLX28" s="25"/>
      <c r="NLY28" s="23"/>
      <c r="NLZ28" s="25"/>
      <c r="NMK28" s="25"/>
      <c r="NML28" s="23"/>
      <c r="NMM28" s="25"/>
      <c r="NMX28" s="25"/>
      <c r="NMY28" s="23"/>
      <c r="NMZ28" s="25"/>
      <c r="NNK28" s="25"/>
      <c r="NNL28" s="23"/>
      <c r="NNM28" s="25"/>
      <c r="NNX28" s="25"/>
      <c r="NNY28" s="23"/>
      <c r="NNZ28" s="25"/>
      <c r="NOK28" s="25"/>
      <c r="NOL28" s="23"/>
      <c r="NOM28" s="25"/>
      <c r="NOX28" s="25"/>
      <c r="NOY28" s="23"/>
      <c r="NOZ28" s="25"/>
      <c r="NPK28" s="25"/>
      <c r="NPL28" s="23"/>
      <c r="NPM28" s="25"/>
      <c r="NPX28" s="25"/>
      <c r="NPY28" s="23"/>
      <c r="NPZ28" s="25"/>
      <c r="NQK28" s="25"/>
      <c r="NQL28" s="23"/>
      <c r="NQM28" s="25"/>
      <c r="NQX28" s="25"/>
      <c r="NQY28" s="23"/>
      <c r="NQZ28" s="25"/>
      <c r="NRK28" s="25"/>
      <c r="NRL28" s="23"/>
      <c r="NRM28" s="25"/>
      <c r="NRX28" s="25"/>
      <c r="NRY28" s="23"/>
      <c r="NRZ28" s="25"/>
      <c r="NSK28" s="25"/>
      <c r="NSL28" s="23"/>
      <c r="NSM28" s="25"/>
      <c r="NSX28" s="25"/>
      <c r="NSY28" s="23"/>
      <c r="NSZ28" s="25"/>
      <c r="NTK28" s="25"/>
      <c r="NTL28" s="23"/>
      <c r="NTM28" s="25"/>
      <c r="NTX28" s="25"/>
      <c r="NTY28" s="23"/>
      <c r="NTZ28" s="25"/>
      <c r="NUK28" s="25"/>
      <c r="NUL28" s="23"/>
      <c r="NUM28" s="25"/>
      <c r="NUX28" s="25"/>
      <c r="NUY28" s="23"/>
      <c r="NUZ28" s="25"/>
      <c r="NVK28" s="25"/>
      <c r="NVL28" s="23"/>
      <c r="NVM28" s="25"/>
      <c r="NVX28" s="25"/>
      <c r="NVY28" s="23"/>
      <c r="NVZ28" s="25"/>
      <c r="NWK28" s="25"/>
      <c r="NWL28" s="23"/>
      <c r="NWM28" s="25"/>
      <c r="NWX28" s="25"/>
      <c r="NWY28" s="23"/>
      <c r="NWZ28" s="25"/>
      <c r="NXK28" s="25"/>
      <c r="NXL28" s="23"/>
      <c r="NXM28" s="25"/>
      <c r="NXX28" s="25"/>
      <c r="NXY28" s="23"/>
      <c r="NXZ28" s="25"/>
      <c r="NYK28" s="25"/>
      <c r="NYL28" s="23"/>
      <c r="NYM28" s="25"/>
      <c r="NYX28" s="25"/>
      <c r="NYY28" s="23"/>
      <c r="NYZ28" s="25"/>
      <c r="NZK28" s="25"/>
      <c r="NZL28" s="23"/>
      <c r="NZM28" s="25"/>
      <c r="NZX28" s="25"/>
      <c r="NZY28" s="23"/>
      <c r="NZZ28" s="25"/>
      <c r="OAK28" s="25"/>
      <c r="OAL28" s="23"/>
      <c r="OAM28" s="25"/>
      <c r="OAX28" s="25"/>
      <c r="OAY28" s="23"/>
      <c r="OAZ28" s="25"/>
      <c r="OBK28" s="25"/>
      <c r="OBL28" s="23"/>
      <c r="OBM28" s="25"/>
      <c r="OBX28" s="25"/>
      <c r="OBY28" s="23"/>
      <c r="OBZ28" s="25"/>
      <c r="OCK28" s="25"/>
      <c r="OCL28" s="23"/>
      <c r="OCM28" s="25"/>
      <c r="OCX28" s="25"/>
      <c r="OCY28" s="23"/>
      <c r="OCZ28" s="25"/>
      <c r="ODK28" s="25"/>
      <c r="ODL28" s="23"/>
      <c r="ODM28" s="25"/>
      <c r="ODX28" s="25"/>
      <c r="ODY28" s="23"/>
      <c r="ODZ28" s="25"/>
      <c r="OEK28" s="25"/>
      <c r="OEL28" s="23"/>
      <c r="OEM28" s="25"/>
      <c r="OEX28" s="25"/>
      <c r="OEY28" s="23"/>
      <c r="OEZ28" s="25"/>
      <c r="OFK28" s="25"/>
      <c r="OFL28" s="23"/>
      <c r="OFM28" s="25"/>
      <c r="OFX28" s="25"/>
      <c r="OFY28" s="23"/>
      <c r="OFZ28" s="25"/>
      <c r="OGK28" s="25"/>
      <c r="OGL28" s="23"/>
      <c r="OGM28" s="25"/>
      <c r="OGX28" s="25"/>
      <c r="OGY28" s="23"/>
      <c r="OGZ28" s="25"/>
      <c r="OHK28" s="25"/>
      <c r="OHL28" s="23"/>
      <c r="OHM28" s="25"/>
      <c r="OHX28" s="25"/>
      <c r="OHY28" s="23"/>
      <c r="OHZ28" s="25"/>
      <c r="OIK28" s="25"/>
      <c r="OIL28" s="23"/>
      <c r="OIM28" s="25"/>
      <c r="OIX28" s="25"/>
      <c r="OIY28" s="23"/>
      <c r="OIZ28" s="25"/>
      <c r="OJK28" s="25"/>
      <c r="OJL28" s="23"/>
      <c r="OJM28" s="25"/>
      <c r="OJX28" s="25"/>
      <c r="OJY28" s="23"/>
      <c r="OJZ28" s="25"/>
      <c r="OKK28" s="25"/>
      <c r="OKL28" s="23"/>
      <c r="OKM28" s="25"/>
      <c r="OKX28" s="25"/>
      <c r="OKY28" s="23"/>
      <c r="OKZ28" s="25"/>
      <c r="OLK28" s="25"/>
      <c r="OLL28" s="23"/>
      <c r="OLM28" s="25"/>
      <c r="OLX28" s="25"/>
      <c r="OLY28" s="23"/>
      <c r="OLZ28" s="25"/>
      <c r="OMK28" s="25"/>
      <c r="OML28" s="23"/>
      <c r="OMM28" s="25"/>
      <c r="OMX28" s="25"/>
      <c r="OMY28" s="23"/>
      <c r="OMZ28" s="25"/>
      <c r="ONK28" s="25"/>
      <c r="ONL28" s="23"/>
      <c r="ONM28" s="25"/>
      <c r="ONX28" s="25"/>
      <c r="ONY28" s="23"/>
      <c r="ONZ28" s="25"/>
      <c r="OOK28" s="25"/>
      <c r="OOL28" s="23"/>
      <c r="OOM28" s="25"/>
      <c r="OOX28" s="25"/>
      <c r="OOY28" s="23"/>
      <c r="OOZ28" s="25"/>
      <c r="OPK28" s="25"/>
      <c r="OPL28" s="23"/>
      <c r="OPM28" s="25"/>
      <c r="OPX28" s="25"/>
      <c r="OPY28" s="23"/>
      <c r="OPZ28" s="25"/>
      <c r="OQK28" s="25"/>
      <c r="OQL28" s="23"/>
      <c r="OQM28" s="25"/>
      <c r="OQX28" s="25"/>
      <c r="OQY28" s="23"/>
      <c r="OQZ28" s="25"/>
      <c r="ORK28" s="25"/>
      <c r="ORL28" s="23"/>
      <c r="ORM28" s="25"/>
      <c r="ORX28" s="25"/>
      <c r="ORY28" s="23"/>
      <c r="ORZ28" s="25"/>
      <c r="OSK28" s="25"/>
      <c r="OSL28" s="23"/>
      <c r="OSM28" s="25"/>
      <c r="OSX28" s="25"/>
      <c r="OSY28" s="23"/>
      <c r="OSZ28" s="25"/>
      <c r="OTK28" s="25"/>
      <c r="OTL28" s="23"/>
      <c r="OTM28" s="25"/>
      <c r="OTX28" s="25"/>
      <c r="OTY28" s="23"/>
      <c r="OTZ28" s="25"/>
      <c r="OUK28" s="25"/>
      <c r="OUL28" s="23"/>
      <c r="OUM28" s="25"/>
      <c r="OUX28" s="25"/>
      <c r="OUY28" s="23"/>
      <c r="OUZ28" s="25"/>
      <c r="OVK28" s="25"/>
      <c r="OVL28" s="23"/>
      <c r="OVM28" s="25"/>
      <c r="OVX28" s="25"/>
      <c r="OVY28" s="23"/>
      <c r="OVZ28" s="25"/>
      <c r="OWK28" s="25"/>
      <c r="OWL28" s="23"/>
      <c r="OWM28" s="25"/>
      <c r="OWX28" s="25"/>
      <c r="OWY28" s="23"/>
      <c r="OWZ28" s="25"/>
      <c r="OXK28" s="25"/>
      <c r="OXL28" s="23"/>
      <c r="OXM28" s="25"/>
      <c r="OXX28" s="25"/>
      <c r="OXY28" s="23"/>
      <c r="OXZ28" s="25"/>
      <c r="OYK28" s="25"/>
      <c r="OYL28" s="23"/>
      <c r="OYM28" s="25"/>
      <c r="OYX28" s="25"/>
      <c r="OYY28" s="23"/>
      <c r="OYZ28" s="25"/>
      <c r="OZK28" s="25"/>
      <c r="OZL28" s="23"/>
      <c r="OZM28" s="25"/>
      <c r="OZX28" s="25"/>
      <c r="OZY28" s="23"/>
      <c r="OZZ28" s="25"/>
      <c r="PAK28" s="25"/>
      <c r="PAL28" s="23"/>
      <c r="PAM28" s="25"/>
      <c r="PAX28" s="25"/>
      <c r="PAY28" s="23"/>
      <c r="PAZ28" s="25"/>
      <c r="PBK28" s="25"/>
      <c r="PBL28" s="23"/>
      <c r="PBM28" s="25"/>
      <c r="PBX28" s="25"/>
      <c r="PBY28" s="23"/>
      <c r="PBZ28" s="25"/>
      <c r="PCK28" s="25"/>
      <c r="PCL28" s="23"/>
      <c r="PCM28" s="25"/>
      <c r="PCX28" s="25"/>
      <c r="PCY28" s="23"/>
      <c r="PCZ28" s="25"/>
      <c r="PDK28" s="25"/>
      <c r="PDL28" s="23"/>
      <c r="PDM28" s="25"/>
      <c r="PDX28" s="25"/>
      <c r="PDY28" s="23"/>
      <c r="PDZ28" s="25"/>
      <c r="PEK28" s="25"/>
      <c r="PEL28" s="23"/>
      <c r="PEM28" s="25"/>
      <c r="PEX28" s="25"/>
      <c r="PEY28" s="23"/>
      <c r="PEZ28" s="25"/>
      <c r="PFK28" s="25"/>
      <c r="PFL28" s="23"/>
      <c r="PFM28" s="25"/>
      <c r="PFX28" s="25"/>
      <c r="PFY28" s="23"/>
      <c r="PFZ28" s="25"/>
      <c r="PGK28" s="25"/>
      <c r="PGL28" s="23"/>
      <c r="PGM28" s="25"/>
      <c r="PGX28" s="25"/>
      <c r="PGY28" s="23"/>
      <c r="PGZ28" s="25"/>
      <c r="PHK28" s="25"/>
      <c r="PHL28" s="23"/>
      <c r="PHM28" s="25"/>
      <c r="PHX28" s="25"/>
      <c r="PHY28" s="23"/>
      <c r="PHZ28" s="25"/>
      <c r="PIK28" s="25"/>
      <c r="PIL28" s="23"/>
      <c r="PIM28" s="25"/>
      <c r="PIX28" s="25"/>
      <c r="PIY28" s="23"/>
      <c r="PIZ28" s="25"/>
      <c r="PJK28" s="25"/>
      <c r="PJL28" s="23"/>
      <c r="PJM28" s="25"/>
      <c r="PJX28" s="25"/>
      <c r="PJY28" s="23"/>
      <c r="PJZ28" s="25"/>
      <c r="PKK28" s="25"/>
      <c r="PKL28" s="23"/>
      <c r="PKM28" s="25"/>
      <c r="PKX28" s="25"/>
      <c r="PKY28" s="23"/>
      <c r="PKZ28" s="25"/>
      <c r="PLK28" s="25"/>
      <c r="PLL28" s="23"/>
      <c r="PLM28" s="25"/>
      <c r="PLX28" s="25"/>
      <c r="PLY28" s="23"/>
      <c r="PLZ28" s="25"/>
      <c r="PMK28" s="25"/>
      <c r="PML28" s="23"/>
      <c r="PMM28" s="25"/>
      <c r="PMX28" s="25"/>
      <c r="PMY28" s="23"/>
      <c r="PMZ28" s="25"/>
      <c r="PNK28" s="25"/>
      <c r="PNL28" s="23"/>
      <c r="PNM28" s="25"/>
      <c r="PNX28" s="25"/>
      <c r="PNY28" s="23"/>
      <c r="PNZ28" s="25"/>
      <c r="POK28" s="25"/>
      <c r="POL28" s="23"/>
      <c r="POM28" s="25"/>
      <c r="POX28" s="25"/>
      <c r="POY28" s="23"/>
      <c r="POZ28" s="25"/>
      <c r="PPK28" s="25"/>
      <c r="PPL28" s="23"/>
      <c r="PPM28" s="25"/>
      <c r="PPX28" s="25"/>
      <c r="PPY28" s="23"/>
      <c r="PPZ28" s="25"/>
      <c r="PQK28" s="25"/>
      <c r="PQL28" s="23"/>
      <c r="PQM28" s="25"/>
      <c r="PQX28" s="25"/>
      <c r="PQY28" s="23"/>
      <c r="PQZ28" s="25"/>
      <c r="PRK28" s="25"/>
      <c r="PRL28" s="23"/>
      <c r="PRM28" s="25"/>
      <c r="PRX28" s="25"/>
      <c r="PRY28" s="23"/>
      <c r="PRZ28" s="25"/>
      <c r="PSK28" s="25"/>
      <c r="PSL28" s="23"/>
      <c r="PSM28" s="25"/>
      <c r="PSX28" s="25"/>
      <c r="PSY28" s="23"/>
      <c r="PSZ28" s="25"/>
      <c r="PTK28" s="25"/>
      <c r="PTL28" s="23"/>
      <c r="PTM28" s="25"/>
      <c r="PTX28" s="25"/>
      <c r="PTY28" s="23"/>
      <c r="PTZ28" s="25"/>
      <c r="PUK28" s="25"/>
      <c r="PUL28" s="23"/>
      <c r="PUM28" s="25"/>
      <c r="PUX28" s="25"/>
      <c r="PUY28" s="23"/>
      <c r="PUZ28" s="25"/>
      <c r="PVK28" s="25"/>
      <c r="PVL28" s="23"/>
      <c r="PVM28" s="25"/>
      <c r="PVX28" s="25"/>
      <c r="PVY28" s="23"/>
      <c r="PVZ28" s="25"/>
      <c r="PWK28" s="25"/>
      <c r="PWL28" s="23"/>
      <c r="PWM28" s="25"/>
      <c r="PWX28" s="25"/>
      <c r="PWY28" s="23"/>
      <c r="PWZ28" s="25"/>
      <c r="PXK28" s="25"/>
      <c r="PXL28" s="23"/>
      <c r="PXM28" s="25"/>
      <c r="PXX28" s="25"/>
      <c r="PXY28" s="23"/>
      <c r="PXZ28" s="25"/>
      <c r="PYK28" s="25"/>
      <c r="PYL28" s="23"/>
      <c r="PYM28" s="25"/>
      <c r="PYX28" s="25"/>
      <c r="PYY28" s="23"/>
      <c r="PYZ28" s="25"/>
      <c r="PZK28" s="25"/>
      <c r="PZL28" s="23"/>
      <c r="PZM28" s="25"/>
      <c r="PZX28" s="25"/>
      <c r="PZY28" s="23"/>
      <c r="PZZ28" s="25"/>
      <c r="QAK28" s="25"/>
      <c r="QAL28" s="23"/>
      <c r="QAM28" s="25"/>
      <c r="QAX28" s="25"/>
      <c r="QAY28" s="23"/>
      <c r="QAZ28" s="25"/>
      <c r="QBK28" s="25"/>
      <c r="QBL28" s="23"/>
      <c r="QBM28" s="25"/>
      <c r="QBX28" s="25"/>
      <c r="QBY28" s="23"/>
      <c r="QBZ28" s="25"/>
      <c r="QCK28" s="25"/>
      <c r="QCL28" s="23"/>
      <c r="QCM28" s="25"/>
      <c r="QCX28" s="25"/>
      <c r="QCY28" s="23"/>
      <c r="QCZ28" s="25"/>
      <c r="QDK28" s="25"/>
      <c r="QDL28" s="23"/>
      <c r="QDM28" s="25"/>
      <c r="QDX28" s="25"/>
      <c r="QDY28" s="23"/>
      <c r="QDZ28" s="25"/>
      <c r="QEK28" s="25"/>
      <c r="QEL28" s="23"/>
      <c r="QEM28" s="25"/>
      <c r="QEX28" s="25"/>
      <c r="QEY28" s="23"/>
      <c r="QEZ28" s="25"/>
      <c r="QFK28" s="25"/>
      <c r="QFL28" s="23"/>
      <c r="QFM28" s="25"/>
      <c r="QFX28" s="25"/>
      <c r="QFY28" s="23"/>
      <c r="QFZ28" s="25"/>
      <c r="QGK28" s="25"/>
      <c r="QGL28" s="23"/>
      <c r="QGM28" s="25"/>
      <c r="QGX28" s="25"/>
      <c r="QGY28" s="23"/>
      <c r="QGZ28" s="25"/>
      <c r="QHK28" s="25"/>
      <c r="QHL28" s="23"/>
      <c r="QHM28" s="25"/>
      <c r="QHX28" s="25"/>
      <c r="QHY28" s="23"/>
      <c r="QHZ28" s="25"/>
      <c r="QIK28" s="25"/>
      <c r="QIL28" s="23"/>
      <c r="QIM28" s="25"/>
      <c r="QIX28" s="25"/>
      <c r="QIY28" s="23"/>
      <c r="QIZ28" s="25"/>
      <c r="QJK28" s="25"/>
      <c r="QJL28" s="23"/>
      <c r="QJM28" s="25"/>
      <c r="QJX28" s="25"/>
      <c r="QJY28" s="23"/>
      <c r="QJZ28" s="25"/>
      <c r="QKK28" s="25"/>
      <c r="QKL28" s="23"/>
      <c r="QKM28" s="25"/>
      <c r="QKX28" s="25"/>
      <c r="QKY28" s="23"/>
      <c r="QKZ28" s="25"/>
      <c r="QLK28" s="25"/>
      <c r="QLL28" s="23"/>
      <c r="QLM28" s="25"/>
      <c r="QLX28" s="25"/>
      <c r="QLY28" s="23"/>
      <c r="QLZ28" s="25"/>
      <c r="QMK28" s="25"/>
      <c r="QML28" s="23"/>
      <c r="QMM28" s="25"/>
      <c r="QMX28" s="25"/>
      <c r="QMY28" s="23"/>
      <c r="QMZ28" s="25"/>
      <c r="QNK28" s="25"/>
      <c r="QNL28" s="23"/>
      <c r="QNM28" s="25"/>
      <c r="QNX28" s="25"/>
      <c r="QNY28" s="23"/>
      <c r="QNZ28" s="25"/>
      <c r="QOK28" s="25"/>
      <c r="QOL28" s="23"/>
      <c r="QOM28" s="25"/>
      <c r="QOX28" s="25"/>
      <c r="QOY28" s="23"/>
      <c r="QOZ28" s="25"/>
      <c r="QPK28" s="25"/>
      <c r="QPL28" s="23"/>
      <c r="QPM28" s="25"/>
      <c r="QPX28" s="25"/>
      <c r="QPY28" s="23"/>
      <c r="QPZ28" s="25"/>
      <c r="QQK28" s="25"/>
      <c r="QQL28" s="23"/>
      <c r="QQM28" s="25"/>
      <c r="QQX28" s="25"/>
      <c r="QQY28" s="23"/>
      <c r="QQZ28" s="25"/>
      <c r="QRK28" s="25"/>
      <c r="QRL28" s="23"/>
      <c r="QRM28" s="25"/>
      <c r="QRX28" s="25"/>
      <c r="QRY28" s="23"/>
      <c r="QRZ28" s="25"/>
      <c r="QSK28" s="25"/>
      <c r="QSL28" s="23"/>
      <c r="QSM28" s="25"/>
      <c r="QSX28" s="25"/>
      <c r="QSY28" s="23"/>
      <c r="QSZ28" s="25"/>
      <c r="QTK28" s="25"/>
      <c r="QTL28" s="23"/>
      <c r="QTM28" s="25"/>
      <c r="QTX28" s="25"/>
      <c r="QTY28" s="23"/>
      <c r="QTZ28" s="25"/>
      <c r="QUK28" s="25"/>
      <c r="QUL28" s="23"/>
      <c r="QUM28" s="25"/>
      <c r="QUX28" s="25"/>
      <c r="QUY28" s="23"/>
      <c r="QUZ28" s="25"/>
      <c r="QVK28" s="25"/>
      <c r="QVL28" s="23"/>
      <c r="QVM28" s="25"/>
      <c r="QVX28" s="25"/>
      <c r="QVY28" s="23"/>
      <c r="QVZ28" s="25"/>
      <c r="QWK28" s="25"/>
      <c r="QWL28" s="23"/>
      <c r="QWM28" s="25"/>
      <c r="QWX28" s="25"/>
      <c r="QWY28" s="23"/>
      <c r="QWZ28" s="25"/>
      <c r="QXK28" s="25"/>
      <c r="QXL28" s="23"/>
      <c r="QXM28" s="25"/>
      <c r="QXX28" s="25"/>
      <c r="QXY28" s="23"/>
      <c r="QXZ28" s="25"/>
      <c r="QYK28" s="25"/>
      <c r="QYL28" s="23"/>
      <c r="QYM28" s="25"/>
      <c r="QYX28" s="25"/>
      <c r="QYY28" s="23"/>
      <c r="QYZ28" s="25"/>
      <c r="QZK28" s="25"/>
      <c r="QZL28" s="23"/>
      <c r="QZM28" s="25"/>
      <c r="QZX28" s="25"/>
      <c r="QZY28" s="23"/>
      <c r="QZZ28" s="25"/>
      <c r="RAK28" s="25"/>
      <c r="RAL28" s="23"/>
      <c r="RAM28" s="25"/>
      <c r="RAX28" s="25"/>
      <c r="RAY28" s="23"/>
      <c r="RAZ28" s="25"/>
      <c r="RBK28" s="25"/>
      <c r="RBL28" s="23"/>
      <c r="RBM28" s="25"/>
      <c r="RBX28" s="25"/>
      <c r="RBY28" s="23"/>
      <c r="RBZ28" s="25"/>
      <c r="RCK28" s="25"/>
      <c r="RCL28" s="23"/>
      <c r="RCM28" s="25"/>
      <c r="RCX28" s="25"/>
      <c r="RCY28" s="23"/>
      <c r="RCZ28" s="25"/>
      <c r="RDK28" s="25"/>
      <c r="RDL28" s="23"/>
      <c r="RDM28" s="25"/>
      <c r="RDX28" s="25"/>
      <c r="RDY28" s="23"/>
      <c r="RDZ28" s="25"/>
      <c r="REK28" s="25"/>
      <c r="REL28" s="23"/>
      <c r="REM28" s="25"/>
      <c r="REX28" s="25"/>
      <c r="REY28" s="23"/>
      <c r="REZ28" s="25"/>
      <c r="RFK28" s="25"/>
      <c r="RFL28" s="23"/>
      <c r="RFM28" s="25"/>
      <c r="RFX28" s="25"/>
      <c r="RFY28" s="23"/>
      <c r="RFZ28" s="25"/>
      <c r="RGK28" s="25"/>
      <c r="RGL28" s="23"/>
      <c r="RGM28" s="25"/>
      <c r="RGX28" s="25"/>
      <c r="RGY28" s="23"/>
      <c r="RGZ28" s="25"/>
      <c r="RHK28" s="25"/>
      <c r="RHL28" s="23"/>
      <c r="RHM28" s="25"/>
      <c r="RHX28" s="25"/>
      <c r="RHY28" s="23"/>
      <c r="RHZ28" s="25"/>
      <c r="RIK28" s="25"/>
      <c r="RIL28" s="23"/>
      <c r="RIM28" s="25"/>
      <c r="RIX28" s="25"/>
      <c r="RIY28" s="23"/>
      <c r="RIZ28" s="25"/>
      <c r="RJK28" s="25"/>
      <c r="RJL28" s="23"/>
      <c r="RJM28" s="25"/>
      <c r="RJX28" s="25"/>
      <c r="RJY28" s="23"/>
      <c r="RJZ28" s="25"/>
      <c r="RKK28" s="25"/>
      <c r="RKL28" s="23"/>
      <c r="RKM28" s="25"/>
      <c r="RKX28" s="25"/>
      <c r="RKY28" s="23"/>
      <c r="RKZ28" s="25"/>
      <c r="RLK28" s="25"/>
      <c r="RLL28" s="23"/>
      <c r="RLM28" s="25"/>
      <c r="RLX28" s="25"/>
      <c r="RLY28" s="23"/>
      <c r="RLZ28" s="25"/>
      <c r="RMK28" s="25"/>
      <c r="RML28" s="23"/>
      <c r="RMM28" s="25"/>
      <c r="RMX28" s="25"/>
      <c r="RMY28" s="23"/>
      <c r="RMZ28" s="25"/>
      <c r="RNK28" s="25"/>
      <c r="RNL28" s="23"/>
      <c r="RNM28" s="25"/>
      <c r="RNX28" s="25"/>
      <c r="RNY28" s="23"/>
      <c r="RNZ28" s="25"/>
      <c r="ROK28" s="25"/>
      <c r="ROL28" s="23"/>
      <c r="ROM28" s="25"/>
      <c r="ROX28" s="25"/>
      <c r="ROY28" s="23"/>
      <c r="ROZ28" s="25"/>
      <c r="RPK28" s="25"/>
      <c r="RPL28" s="23"/>
      <c r="RPM28" s="25"/>
      <c r="RPX28" s="25"/>
      <c r="RPY28" s="23"/>
      <c r="RPZ28" s="25"/>
      <c r="RQK28" s="25"/>
      <c r="RQL28" s="23"/>
      <c r="RQM28" s="25"/>
      <c r="RQX28" s="25"/>
      <c r="RQY28" s="23"/>
      <c r="RQZ28" s="25"/>
      <c r="RRK28" s="25"/>
      <c r="RRL28" s="23"/>
      <c r="RRM28" s="25"/>
      <c r="RRX28" s="25"/>
      <c r="RRY28" s="23"/>
      <c r="RRZ28" s="25"/>
      <c r="RSK28" s="25"/>
      <c r="RSL28" s="23"/>
      <c r="RSM28" s="25"/>
      <c r="RSX28" s="25"/>
      <c r="RSY28" s="23"/>
      <c r="RSZ28" s="25"/>
      <c r="RTK28" s="25"/>
      <c r="RTL28" s="23"/>
      <c r="RTM28" s="25"/>
      <c r="RTX28" s="25"/>
      <c r="RTY28" s="23"/>
      <c r="RTZ28" s="25"/>
      <c r="RUK28" s="25"/>
      <c r="RUL28" s="23"/>
      <c r="RUM28" s="25"/>
      <c r="RUX28" s="25"/>
      <c r="RUY28" s="23"/>
      <c r="RUZ28" s="25"/>
      <c r="RVK28" s="25"/>
      <c r="RVL28" s="23"/>
      <c r="RVM28" s="25"/>
      <c r="RVX28" s="25"/>
      <c r="RVY28" s="23"/>
      <c r="RVZ28" s="25"/>
      <c r="RWK28" s="25"/>
      <c r="RWL28" s="23"/>
      <c r="RWM28" s="25"/>
      <c r="RWX28" s="25"/>
      <c r="RWY28" s="23"/>
      <c r="RWZ28" s="25"/>
      <c r="RXK28" s="25"/>
      <c r="RXL28" s="23"/>
      <c r="RXM28" s="25"/>
      <c r="RXX28" s="25"/>
      <c r="RXY28" s="23"/>
      <c r="RXZ28" s="25"/>
      <c r="RYK28" s="25"/>
      <c r="RYL28" s="23"/>
      <c r="RYM28" s="25"/>
      <c r="RYX28" s="25"/>
      <c r="RYY28" s="23"/>
      <c r="RYZ28" s="25"/>
      <c r="RZK28" s="25"/>
      <c r="RZL28" s="23"/>
      <c r="RZM28" s="25"/>
      <c r="RZX28" s="25"/>
      <c r="RZY28" s="23"/>
      <c r="RZZ28" s="25"/>
      <c r="SAK28" s="25"/>
      <c r="SAL28" s="23"/>
      <c r="SAM28" s="25"/>
      <c r="SAX28" s="25"/>
      <c r="SAY28" s="23"/>
      <c r="SAZ28" s="25"/>
      <c r="SBK28" s="25"/>
      <c r="SBL28" s="23"/>
      <c r="SBM28" s="25"/>
      <c r="SBX28" s="25"/>
      <c r="SBY28" s="23"/>
      <c r="SBZ28" s="25"/>
      <c r="SCK28" s="25"/>
      <c r="SCL28" s="23"/>
      <c r="SCM28" s="25"/>
      <c r="SCX28" s="25"/>
      <c r="SCY28" s="23"/>
      <c r="SCZ28" s="25"/>
      <c r="SDK28" s="25"/>
      <c r="SDL28" s="23"/>
      <c r="SDM28" s="25"/>
      <c r="SDX28" s="25"/>
      <c r="SDY28" s="23"/>
      <c r="SDZ28" s="25"/>
      <c r="SEK28" s="25"/>
      <c r="SEL28" s="23"/>
      <c r="SEM28" s="25"/>
      <c r="SEX28" s="25"/>
      <c r="SEY28" s="23"/>
      <c r="SEZ28" s="25"/>
      <c r="SFK28" s="25"/>
      <c r="SFL28" s="23"/>
      <c r="SFM28" s="25"/>
      <c r="SFX28" s="25"/>
      <c r="SFY28" s="23"/>
      <c r="SFZ28" s="25"/>
      <c r="SGK28" s="25"/>
      <c r="SGL28" s="23"/>
      <c r="SGM28" s="25"/>
      <c r="SGX28" s="25"/>
      <c r="SGY28" s="23"/>
      <c r="SGZ28" s="25"/>
      <c r="SHK28" s="25"/>
      <c r="SHL28" s="23"/>
      <c r="SHM28" s="25"/>
      <c r="SHX28" s="25"/>
      <c r="SHY28" s="23"/>
      <c r="SHZ28" s="25"/>
      <c r="SIK28" s="25"/>
      <c r="SIL28" s="23"/>
      <c r="SIM28" s="25"/>
      <c r="SIX28" s="25"/>
      <c r="SIY28" s="23"/>
      <c r="SIZ28" s="25"/>
      <c r="SJK28" s="25"/>
      <c r="SJL28" s="23"/>
      <c r="SJM28" s="25"/>
      <c r="SJX28" s="25"/>
      <c r="SJY28" s="23"/>
      <c r="SJZ28" s="25"/>
      <c r="SKK28" s="25"/>
      <c r="SKL28" s="23"/>
      <c r="SKM28" s="25"/>
      <c r="SKX28" s="25"/>
      <c r="SKY28" s="23"/>
      <c r="SKZ28" s="25"/>
      <c r="SLK28" s="25"/>
      <c r="SLL28" s="23"/>
      <c r="SLM28" s="25"/>
      <c r="SLX28" s="25"/>
      <c r="SLY28" s="23"/>
      <c r="SLZ28" s="25"/>
      <c r="SMK28" s="25"/>
      <c r="SML28" s="23"/>
      <c r="SMM28" s="25"/>
      <c r="SMX28" s="25"/>
      <c r="SMY28" s="23"/>
      <c r="SMZ28" s="25"/>
      <c r="SNK28" s="25"/>
      <c r="SNL28" s="23"/>
      <c r="SNM28" s="25"/>
      <c r="SNX28" s="25"/>
      <c r="SNY28" s="23"/>
      <c r="SNZ28" s="25"/>
      <c r="SOK28" s="25"/>
      <c r="SOL28" s="23"/>
      <c r="SOM28" s="25"/>
      <c r="SOX28" s="25"/>
      <c r="SOY28" s="23"/>
      <c r="SOZ28" s="25"/>
      <c r="SPK28" s="25"/>
      <c r="SPL28" s="23"/>
      <c r="SPM28" s="25"/>
      <c r="SPX28" s="25"/>
      <c r="SPY28" s="23"/>
      <c r="SPZ28" s="25"/>
      <c r="SQK28" s="25"/>
      <c r="SQL28" s="23"/>
      <c r="SQM28" s="25"/>
      <c r="SQX28" s="25"/>
      <c r="SQY28" s="23"/>
      <c r="SQZ28" s="25"/>
      <c r="SRK28" s="25"/>
      <c r="SRL28" s="23"/>
      <c r="SRM28" s="25"/>
      <c r="SRX28" s="25"/>
      <c r="SRY28" s="23"/>
      <c r="SRZ28" s="25"/>
      <c r="SSK28" s="25"/>
      <c r="SSL28" s="23"/>
      <c r="SSM28" s="25"/>
      <c r="SSX28" s="25"/>
      <c r="SSY28" s="23"/>
      <c r="SSZ28" s="25"/>
      <c r="STK28" s="25"/>
      <c r="STL28" s="23"/>
      <c r="STM28" s="25"/>
      <c r="STX28" s="25"/>
      <c r="STY28" s="23"/>
      <c r="STZ28" s="25"/>
      <c r="SUK28" s="25"/>
      <c r="SUL28" s="23"/>
      <c r="SUM28" s="25"/>
      <c r="SUX28" s="25"/>
      <c r="SUY28" s="23"/>
      <c r="SUZ28" s="25"/>
      <c r="SVK28" s="25"/>
      <c r="SVL28" s="23"/>
      <c r="SVM28" s="25"/>
      <c r="SVX28" s="25"/>
      <c r="SVY28" s="23"/>
      <c r="SVZ28" s="25"/>
      <c r="SWK28" s="25"/>
      <c r="SWL28" s="23"/>
      <c r="SWM28" s="25"/>
      <c r="SWX28" s="25"/>
      <c r="SWY28" s="23"/>
      <c r="SWZ28" s="25"/>
      <c r="SXK28" s="25"/>
      <c r="SXL28" s="23"/>
      <c r="SXM28" s="25"/>
      <c r="SXX28" s="25"/>
      <c r="SXY28" s="23"/>
      <c r="SXZ28" s="25"/>
      <c r="SYK28" s="25"/>
      <c r="SYL28" s="23"/>
      <c r="SYM28" s="25"/>
      <c r="SYX28" s="25"/>
      <c r="SYY28" s="23"/>
      <c r="SYZ28" s="25"/>
      <c r="SZK28" s="25"/>
      <c r="SZL28" s="23"/>
      <c r="SZM28" s="25"/>
      <c r="SZX28" s="25"/>
      <c r="SZY28" s="23"/>
      <c r="SZZ28" s="25"/>
      <c r="TAK28" s="25"/>
      <c r="TAL28" s="23"/>
      <c r="TAM28" s="25"/>
      <c r="TAX28" s="25"/>
      <c r="TAY28" s="23"/>
      <c r="TAZ28" s="25"/>
      <c r="TBK28" s="25"/>
      <c r="TBL28" s="23"/>
      <c r="TBM28" s="25"/>
      <c r="TBX28" s="25"/>
      <c r="TBY28" s="23"/>
      <c r="TBZ28" s="25"/>
      <c r="TCK28" s="25"/>
      <c r="TCL28" s="23"/>
      <c r="TCM28" s="25"/>
      <c r="TCX28" s="25"/>
      <c r="TCY28" s="23"/>
      <c r="TCZ28" s="25"/>
      <c r="TDK28" s="25"/>
      <c r="TDL28" s="23"/>
      <c r="TDM28" s="25"/>
      <c r="TDX28" s="25"/>
      <c r="TDY28" s="23"/>
      <c r="TDZ28" s="25"/>
      <c r="TEK28" s="25"/>
      <c r="TEL28" s="23"/>
      <c r="TEM28" s="25"/>
      <c r="TEX28" s="25"/>
      <c r="TEY28" s="23"/>
      <c r="TEZ28" s="25"/>
      <c r="TFK28" s="25"/>
      <c r="TFL28" s="23"/>
      <c r="TFM28" s="25"/>
      <c r="TFX28" s="25"/>
      <c r="TFY28" s="23"/>
      <c r="TFZ28" s="25"/>
      <c r="TGK28" s="25"/>
      <c r="TGL28" s="23"/>
      <c r="TGM28" s="25"/>
      <c r="TGX28" s="25"/>
      <c r="TGY28" s="23"/>
      <c r="TGZ28" s="25"/>
      <c r="THK28" s="25"/>
      <c r="THL28" s="23"/>
      <c r="THM28" s="25"/>
      <c r="THX28" s="25"/>
      <c r="THY28" s="23"/>
      <c r="THZ28" s="25"/>
      <c r="TIK28" s="25"/>
      <c r="TIL28" s="23"/>
      <c r="TIM28" s="25"/>
      <c r="TIX28" s="25"/>
      <c r="TIY28" s="23"/>
      <c r="TIZ28" s="25"/>
      <c r="TJK28" s="25"/>
      <c r="TJL28" s="23"/>
      <c r="TJM28" s="25"/>
      <c r="TJX28" s="25"/>
      <c r="TJY28" s="23"/>
      <c r="TJZ28" s="25"/>
      <c r="TKK28" s="25"/>
      <c r="TKL28" s="23"/>
      <c r="TKM28" s="25"/>
      <c r="TKX28" s="25"/>
      <c r="TKY28" s="23"/>
      <c r="TKZ28" s="25"/>
      <c r="TLK28" s="25"/>
      <c r="TLL28" s="23"/>
      <c r="TLM28" s="25"/>
      <c r="TLX28" s="25"/>
      <c r="TLY28" s="23"/>
      <c r="TLZ28" s="25"/>
      <c r="TMK28" s="25"/>
      <c r="TML28" s="23"/>
      <c r="TMM28" s="25"/>
      <c r="TMX28" s="25"/>
      <c r="TMY28" s="23"/>
      <c r="TMZ28" s="25"/>
      <c r="TNK28" s="25"/>
      <c r="TNL28" s="23"/>
      <c r="TNM28" s="25"/>
      <c r="TNX28" s="25"/>
      <c r="TNY28" s="23"/>
      <c r="TNZ28" s="25"/>
      <c r="TOK28" s="25"/>
      <c r="TOL28" s="23"/>
      <c r="TOM28" s="25"/>
      <c r="TOX28" s="25"/>
      <c r="TOY28" s="23"/>
      <c r="TOZ28" s="25"/>
      <c r="TPK28" s="25"/>
      <c r="TPL28" s="23"/>
      <c r="TPM28" s="25"/>
      <c r="TPX28" s="25"/>
      <c r="TPY28" s="23"/>
      <c r="TPZ28" s="25"/>
      <c r="TQK28" s="25"/>
      <c r="TQL28" s="23"/>
      <c r="TQM28" s="25"/>
      <c r="TQX28" s="25"/>
      <c r="TQY28" s="23"/>
      <c r="TQZ28" s="25"/>
      <c r="TRK28" s="25"/>
      <c r="TRL28" s="23"/>
      <c r="TRM28" s="25"/>
      <c r="TRX28" s="25"/>
      <c r="TRY28" s="23"/>
      <c r="TRZ28" s="25"/>
      <c r="TSK28" s="25"/>
      <c r="TSL28" s="23"/>
      <c r="TSM28" s="25"/>
      <c r="TSX28" s="25"/>
      <c r="TSY28" s="23"/>
      <c r="TSZ28" s="25"/>
      <c r="TTK28" s="25"/>
      <c r="TTL28" s="23"/>
      <c r="TTM28" s="25"/>
      <c r="TTX28" s="25"/>
      <c r="TTY28" s="23"/>
      <c r="TTZ28" s="25"/>
      <c r="TUK28" s="25"/>
      <c r="TUL28" s="23"/>
      <c r="TUM28" s="25"/>
      <c r="TUX28" s="25"/>
      <c r="TUY28" s="23"/>
      <c r="TUZ28" s="25"/>
      <c r="TVK28" s="25"/>
      <c r="TVL28" s="23"/>
      <c r="TVM28" s="25"/>
      <c r="TVX28" s="25"/>
      <c r="TVY28" s="23"/>
      <c r="TVZ28" s="25"/>
      <c r="TWK28" s="25"/>
      <c r="TWL28" s="23"/>
      <c r="TWM28" s="25"/>
      <c r="TWX28" s="25"/>
      <c r="TWY28" s="23"/>
      <c r="TWZ28" s="25"/>
      <c r="TXK28" s="25"/>
      <c r="TXL28" s="23"/>
      <c r="TXM28" s="25"/>
      <c r="TXX28" s="25"/>
      <c r="TXY28" s="23"/>
      <c r="TXZ28" s="25"/>
      <c r="TYK28" s="25"/>
      <c r="TYL28" s="23"/>
      <c r="TYM28" s="25"/>
      <c r="TYX28" s="25"/>
      <c r="TYY28" s="23"/>
      <c r="TYZ28" s="25"/>
      <c r="TZK28" s="25"/>
      <c r="TZL28" s="23"/>
      <c r="TZM28" s="25"/>
      <c r="TZX28" s="25"/>
      <c r="TZY28" s="23"/>
      <c r="TZZ28" s="25"/>
      <c r="UAK28" s="25"/>
      <c r="UAL28" s="23"/>
      <c r="UAM28" s="25"/>
      <c r="UAX28" s="25"/>
      <c r="UAY28" s="23"/>
      <c r="UAZ28" s="25"/>
      <c r="UBK28" s="25"/>
      <c r="UBL28" s="23"/>
      <c r="UBM28" s="25"/>
      <c r="UBX28" s="25"/>
      <c r="UBY28" s="23"/>
      <c r="UBZ28" s="25"/>
      <c r="UCK28" s="25"/>
      <c r="UCL28" s="23"/>
      <c r="UCM28" s="25"/>
      <c r="UCX28" s="25"/>
      <c r="UCY28" s="23"/>
      <c r="UCZ28" s="25"/>
      <c r="UDK28" s="25"/>
      <c r="UDL28" s="23"/>
      <c r="UDM28" s="25"/>
      <c r="UDX28" s="25"/>
      <c r="UDY28" s="23"/>
      <c r="UDZ28" s="25"/>
      <c r="UEK28" s="25"/>
      <c r="UEL28" s="23"/>
      <c r="UEM28" s="25"/>
      <c r="UEX28" s="25"/>
      <c r="UEY28" s="23"/>
      <c r="UEZ28" s="25"/>
      <c r="UFK28" s="25"/>
      <c r="UFL28" s="23"/>
      <c r="UFM28" s="25"/>
      <c r="UFX28" s="25"/>
      <c r="UFY28" s="23"/>
      <c r="UFZ28" s="25"/>
      <c r="UGK28" s="25"/>
      <c r="UGL28" s="23"/>
      <c r="UGM28" s="25"/>
      <c r="UGX28" s="25"/>
      <c r="UGY28" s="23"/>
      <c r="UGZ28" s="25"/>
      <c r="UHK28" s="25"/>
      <c r="UHL28" s="23"/>
      <c r="UHM28" s="25"/>
      <c r="UHX28" s="25"/>
      <c r="UHY28" s="23"/>
      <c r="UHZ28" s="25"/>
      <c r="UIK28" s="25"/>
      <c r="UIL28" s="23"/>
      <c r="UIM28" s="25"/>
      <c r="UIX28" s="25"/>
      <c r="UIY28" s="23"/>
      <c r="UIZ28" s="25"/>
      <c r="UJK28" s="25"/>
      <c r="UJL28" s="23"/>
      <c r="UJM28" s="25"/>
      <c r="UJX28" s="25"/>
      <c r="UJY28" s="23"/>
      <c r="UJZ28" s="25"/>
      <c r="UKK28" s="25"/>
      <c r="UKL28" s="23"/>
      <c r="UKM28" s="25"/>
      <c r="UKX28" s="25"/>
      <c r="UKY28" s="23"/>
      <c r="UKZ28" s="25"/>
      <c r="ULK28" s="25"/>
      <c r="ULL28" s="23"/>
      <c r="ULM28" s="25"/>
      <c r="ULX28" s="25"/>
      <c r="ULY28" s="23"/>
      <c r="ULZ28" s="25"/>
      <c r="UMK28" s="25"/>
      <c r="UML28" s="23"/>
      <c r="UMM28" s="25"/>
      <c r="UMX28" s="25"/>
      <c r="UMY28" s="23"/>
      <c r="UMZ28" s="25"/>
      <c r="UNK28" s="25"/>
      <c r="UNL28" s="23"/>
      <c r="UNM28" s="25"/>
      <c r="UNX28" s="25"/>
      <c r="UNY28" s="23"/>
      <c r="UNZ28" s="25"/>
      <c r="UOK28" s="25"/>
      <c r="UOL28" s="23"/>
      <c r="UOM28" s="25"/>
      <c r="UOX28" s="25"/>
      <c r="UOY28" s="23"/>
      <c r="UOZ28" s="25"/>
      <c r="UPK28" s="25"/>
      <c r="UPL28" s="23"/>
      <c r="UPM28" s="25"/>
      <c r="UPX28" s="25"/>
      <c r="UPY28" s="23"/>
      <c r="UPZ28" s="25"/>
      <c r="UQK28" s="25"/>
      <c r="UQL28" s="23"/>
      <c r="UQM28" s="25"/>
      <c r="UQX28" s="25"/>
      <c r="UQY28" s="23"/>
      <c r="UQZ28" s="25"/>
      <c r="URK28" s="25"/>
      <c r="URL28" s="23"/>
      <c r="URM28" s="25"/>
      <c r="URX28" s="25"/>
      <c r="URY28" s="23"/>
      <c r="URZ28" s="25"/>
      <c r="USK28" s="25"/>
      <c r="USL28" s="23"/>
      <c r="USM28" s="25"/>
      <c r="USX28" s="25"/>
      <c r="USY28" s="23"/>
      <c r="USZ28" s="25"/>
      <c r="UTK28" s="25"/>
      <c r="UTL28" s="23"/>
      <c r="UTM28" s="25"/>
      <c r="UTX28" s="25"/>
      <c r="UTY28" s="23"/>
      <c r="UTZ28" s="25"/>
      <c r="UUK28" s="25"/>
      <c r="UUL28" s="23"/>
      <c r="UUM28" s="25"/>
      <c r="UUX28" s="25"/>
      <c r="UUY28" s="23"/>
      <c r="UUZ28" s="25"/>
      <c r="UVK28" s="25"/>
      <c r="UVL28" s="23"/>
      <c r="UVM28" s="25"/>
      <c r="UVX28" s="25"/>
      <c r="UVY28" s="23"/>
      <c r="UVZ28" s="25"/>
      <c r="UWK28" s="25"/>
      <c r="UWL28" s="23"/>
      <c r="UWM28" s="25"/>
      <c r="UWX28" s="25"/>
      <c r="UWY28" s="23"/>
      <c r="UWZ28" s="25"/>
      <c r="UXK28" s="25"/>
      <c r="UXL28" s="23"/>
      <c r="UXM28" s="25"/>
      <c r="UXX28" s="25"/>
      <c r="UXY28" s="23"/>
      <c r="UXZ28" s="25"/>
      <c r="UYK28" s="25"/>
      <c r="UYL28" s="23"/>
      <c r="UYM28" s="25"/>
      <c r="UYX28" s="25"/>
      <c r="UYY28" s="23"/>
      <c r="UYZ28" s="25"/>
      <c r="UZK28" s="25"/>
      <c r="UZL28" s="23"/>
      <c r="UZM28" s="25"/>
      <c r="UZX28" s="25"/>
      <c r="UZY28" s="23"/>
      <c r="UZZ28" s="25"/>
      <c r="VAK28" s="25"/>
      <c r="VAL28" s="23"/>
      <c r="VAM28" s="25"/>
      <c r="VAX28" s="25"/>
      <c r="VAY28" s="23"/>
      <c r="VAZ28" s="25"/>
      <c r="VBK28" s="25"/>
      <c r="VBL28" s="23"/>
      <c r="VBM28" s="25"/>
      <c r="VBX28" s="25"/>
      <c r="VBY28" s="23"/>
      <c r="VBZ28" s="25"/>
      <c r="VCK28" s="25"/>
      <c r="VCL28" s="23"/>
      <c r="VCM28" s="25"/>
      <c r="VCX28" s="25"/>
      <c r="VCY28" s="23"/>
      <c r="VCZ28" s="25"/>
      <c r="VDK28" s="25"/>
      <c r="VDL28" s="23"/>
      <c r="VDM28" s="25"/>
      <c r="VDX28" s="25"/>
      <c r="VDY28" s="23"/>
      <c r="VDZ28" s="25"/>
      <c r="VEK28" s="25"/>
      <c r="VEL28" s="23"/>
      <c r="VEM28" s="25"/>
      <c r="VEX28" s="25"/>
      <c r="VEY28" s="23"/>
      <c r="VEZ28" s="25"/>
      <c r="VFK28" s="25"/>
      <c r="VFL28" s="23"/>
      <c r="VFM28" s="25"/>
      <c r="VFX28" s="25"/>
      <c r="VFY28" s="23"/>
      <c r="VFZ28" s="25"/>
      <c r="VGK28" s="25"/>
      <c r="VGL28" s="23"/>
      <c r="VGM28" s="25"/>
      <c r="VGX28" s="25"/>
      <c r="VGY28" s="23"/>
      <c r="VGZ28" s="25"/>
      <c r="VHK28" s="25"/>
      <c r="VHL28" s="23"/>
      <c r="VHM28" s="25"/>
      <c r="VHX28" s="25"/>
      <c r="VHY28" s="23"/>
      <c r="VHZ28" s="25"/>
      <c r="VIK28" s="25"/>
      <c r="VIL28" s="23"/>
      <c r="VIM28" s="25"/>
      <c r="VIX28" s="25"/>
      <c r="VIY28" s="23"/>
      <c r="VIZ28" s="25"/>
      <c r="VJK28" s="25"/>
      <c r="VJL28" s="23"/>
      <c r="VJM28" s="25"/>
      <c r="VJX28" s="25"/>
      <c r="VJY28" s="23"/>
      <c r="VJZ28" s="25"/>
      <c r="VKK28" s="25"/>
      <c r="VKL28" s="23"/>
      <c r="VKM28" s="25"/>
      <c r="VKX28" s="25"/>
      <c r="VKY28" s="23"/>
      <c r="VKZ28" s="25"/>
      <c r="VLK28" s="25"/>
      <c r="VLL28" s="23"/>
      <c r="VLM28" s="25"/>
      <c r="VLX28" s="25"/>
      <c r="VLY28" s="23"/>
      <c r="VLZ28" s="25"/>
      <c r="VMK28" s="25"/>
      <c r="VML28" s="23"/>
      <c r="VMM28" s="25"/>
      <c r="VMX28" s="25"/>
      <c r="VMY28" s="23"/>
      <c r="VMZ28" s="25"/>
      <c r="VNK28" s="25"/>
      <c r="VNL28" s="23"/>
      <c r="VNM28" s="25"/>
      <c r="VNX28" s="25"/>
      <c r="VNY28" s="23"/>
      <c r="VNZ28" s="25"/>
      <c r="VOK28" s="25"/>
      <c r="VOL28" s="23"/>
      <c r="VOM28" s="25"/>
      <c r="VOX28" s="25"/>
      <c r="VOY28" s="23"/>
      <c r="VOZ28" s="25"/>
      <c r="VPK28" s="25"/>
      <c r="VPL28" s="23"/>
      <c r="VPM28" s="25"/>
      <c r="VPX28" s="25"/>
      <c r="VPY28" s="23"/>
      <c r="VPZ28" s="25"/>
      <c r="VQK28" s="25"/>
      <c r="VQL28" s="23"/>
      <c r="VQM28" s="25"/>
      <c r="VQX28" s="25"/>
      <c r="VQY28" s="23"/>
      <c r="VQZ28" s="25"/>
      <c r="VRK28" s="25"/>
      <c r="VRL28" s="23"/>
      <c r="VRM28" s="25"/>
      <c r="VRX28" s="25"/>
      <c r="VRY28" s="23"/>
      <c r="VRZ28" s="25"/>
      <c r="VSK28" s="25"/>
      <c r="VSL28" s="23"/>
      <c r="VSM28" s="25"/>
      <c r="VSX28" s="25"/>
      <c r="VSY28" s="23"/>
      <c r="VSZ28" s="25"/>
      <c r="VTK28" s="25"/>
      <c r="VTL28" s="23"/>
      <c r="VTM28" s="25"/>
      <c r="VTX28" s="25"/>
      <c r="VTY28" s="23"/>
      <c r="VTZ28" s="25"/>
      <c r="VUK28" s="25"/>
      <c r="VUL28" s="23"/>
      <c r="VUM28" s="25"/>
      <c r="VUX28" s="25"/>
      <c r="VUY28" s="23"/>
      <c r="VUZ28" s="25"/>
      <c r="VVK28" s="25"/>
      <c r="VVL28" s="23"/>
      <c r="VVM28" s="25"/>
      <c r="VVX28" s="25"/>
      <c r="VVY28" s="23"/>
      <c r="VVZ28" s="25"/>
      <c r="VWK28" s="25"/>
      <c r="VWL28" s="23"/>
      <c r="VWM28" s="25"/>
      <c r="VWX28" s="25"/>
      <c r="VWY28" s="23"/>
      <c r="VWZ28" s="25"/>
      <c r="VXK28" s="25"/>
      <c r="VXL28" s="23"/>
      <c r="VXM28" s="25"/>
      <c r="VXX28" s="25"/>
      <c r="VXY28" s="23"/>
      <c r="VXZ28" s="25"/>
      <c r="VYK28" s="25"/>
      <c r="VYL28" s="23"/>
      <c r="VYM28" s="25"/>
      <c r="VYX28" s="25"/>
      <c r="VYY28" s="23"/>
      <c r="VYZ28" s="25"/>
      <c r="VZK28" s="25"/>
      <c r="VZL28" s="23"/>
      <c r="VZM28" s="25"/>
      <c r="VZX28" s="25"/>
      <c r="VZY28" s="23"/>
      <c r="VZZ28" s="25"/>
      <c r="WAK28" s="25"/>
      <c r="WAL28" s="23"/>
      <c r="WAM28" s="25"/>
      <c r="WAX28" s="25"/>
      <c r="WAY28" s="23"/>
      <c r="WAZ28" s="25"/>
      <c r="WBK28" s="25"/>
      <c r="WBL28" s="23"/>
      <c r="WBM28" s="25"/>
      <c r="WBX28" s="25"/>
      <c r="WBY28" s="23"/>
      <c r="WBZ28" s="25"/>
      <c r="WCK28" s="25"/>
      <c r="WCL28" s="23"/>
      <c r="WCM28" s="25"/>
      <c r="WCX28" s="25"/>
      <c r="WCY28" s="23"/>
      <c r="WCZ28" s="25"/>
      <c r="WDK28" s="25"/>
      <c r="WDL28" s="23"/>
      <c r="WDM28" s="25"/>
      <c r="WDX28" s="25"/>
      <c r="WDY28" s="23"/>
      <c r="WDZ28" s="25"/>
      <c r="WEK28" s="25"/>
      <c r="WEL28" s="23"/>
      <c r="WEM28" s="25"/>
      <c r="WEX28" s="25"/>
      <c r="WEY28" s="23"/>
      <c r="WEZ28" s="25"/>
      <c r="WFK28" s="25"/>
      <c r="WFL28" s="23"/>
      <c r="WFM28" s="25"/>
      <c r="WFX28" s="25"/>
      <c r="WFY28" s="23"/>
      <c r="WFZ28" s="25"/>
      <c r="WGK28" s="25"/>
      <c r="WGL28" s="23"/>
      <c r="WGM28" s="25"/>
      <c r="WGX28" s="25"/>
      <c r="WGY28" s="23"/>
      <c r="WGZ28" s="25"/>
      <c r="WHK28" s="25"/>
      <c r="WHL28" s="23"/>
      <c r="WHM28" s="25"/>
      <c r="WHX28" s="25"/>
      <c r="WHY28" s="23"/>
      <c r="WHZ28" s="25"/>
      <c r="WIK28" s="25"/>
      <c r="WIL28" s="23"/>
      <c r="WIM28" s="25"/>
      <c r="WIX28" s="25"/>
      <c r="WIY28" s="23"/>
      <c r="WIZ28" s="25"/>
      <c r="WJK28" s="25"/>
      <c r="WJL28" s="23"/>
      <c r="WJM28" s="25"/>
      <c r="WJX28" s="25"/>
      <c r="WJY28" s="23"/>
      <c r="WJZ28" s="25"/>
      <c r="WKK28" s="25"/>
      <c r="WKL28" s="23"/>
      <c r="WKM28" s="25"/>
      <c r="WKX28" s="25"/>
      <c r="WKY28" s="23"/>
      <c r="WKZ28" s="25"/>
      <c r="WLK28" s="25"/>
      <c r="WLL28" s="23"/>
      <c r="WLM28" s="25"/>
      <c r="WLX28" s="25"/>
      <c r="WLY28" s="23"/>
      <c r="WLZ28" s="25"/>
      <c r="WMK28" s="25"/>
      <c r="WML28" s="23"/>
      <c r="WMM28" s="25"/>
      <c r="WMX28" s="25"/>
      <c r="WMY28" s="23"/>
      <c r="WMZ28" s="25"/>
      <c r="WNK28" s="25"/>
      <c r="WNL28" s="23"/>
      <c r="WNM28" s="25"/>
      <c r="WNX28" s="25"/>
      <c r="WNY28" s="23"/>
      <c r="WNZ28" s="25"/>
      <c r="WOK28" s="25"/>
      <c r="WOL28" s="23"/>
      <c r="WOM28" s="25"/>
      <c r="WOX28" s="25"/>
      <c r="WOY28" s="23"/>
      <c r="WOZ28" s="25"/>
      <c r="WPK28" s="25"/>
      <c r="WPL28" s="23"/>
      <c r="WPM28" s="25"/>
      <c r="WPX28" s="25"/>
      <c r="WPY28" s="23"/>
      <c r="WPZ28" s="25"/>
      <c r="WQK28" s="25"/>
      <c r="WQL28" s="23"/>
      <c r="WQM28" s="25"/>
      <c r="WQX28" s="25"/>
      <c r="WQY28" s="23"/>
      <c r="WQZ28" s="25"/>
      <c r="WRK28" s="25"/>
      <c r="WRL28" s="23"/>
      <c r="WRM28" s="25"/>
      <c r="WRX28" s="25"/>
      <c r="WRY28" s="23"/>
      <c r="WRZ28" s="25"/>
      <c r="WSK28" s="25"/>
      <c r="WSL28" s="23"/>
      <c r="WSM28" s="25"/>
      <c r="WSX28" s="25"/>
      <c r="WSY28" s="23"/>
      <c r="WSZ28" s="25"/>
      <c r="WTK28" s="25"/>
      <c r="WTL28" s="23"/>
      <c r="WTM28" s="25"/>
      <c r="WTX28" s="25"/>
      <c r="WTY28" s="23"/>
      <c r="WTZ28" s="25"/>
      <c r="WUK28" s="25"/>
      <c r="WUL28" s="23"/>
      <c r="WUM28" s="25"/>
      <c r="WUX28" s="25"/>
      <c r="WUY28" s="23"/>
      <c r="WUZ28" s="25"/>
      <c r="WVK28" s="25"/>
      <c r="WVL28" s="23"/>
      <c r="WVM28" s="25"/>
      <c r="WVX28" s="25"/>
      <c r="WVY28" s="23"/>
      <c r="WVZ28" s="25"/>
      <c r="WWK28" s="25"/>
      <c r="WWL28" s="23"/>
      <c r="WWM28" s="25"/>
      <c r="WWX28" s="25"/>
      <c r="WWY28" s="23"/>
      <c r="WWZ28" s="25"/>
      <c r="WXK28" s="25"/>
      <c r="WXL28" s="23"/>
      <c r="WXM28" s="25"/>
      <c r="WXX28" s="25"/>
      <c r="WXY28" s="23"/>
      <c r="WXZ28" s="25"/>
      <c r="WYK28" s="25"/>
      <c r="WYL28" s="23"/>
      <c r="WYM28" s="25"/>
      <c r="WYX28" s="25"/>
      <c r="WYY28" s="23"/>
      <c r="WYZ28" s="25"/>
      <c r="WZK28" s="25"/>
      <c r="WZL28" s="23"/>
      <c r="WZM28" s="25"/>
      <c r="WZX28" s="25"/>
      <c r="WZY28" s="23"/>
      <c r="WZZ28" s="25"/>
      <c r="XAK28" s="25"/>
      <c r="XAL28" s="23"/>
      <c r="XAM28" s="25"/>
      <c r="XAX28" s="25"/>
      <c r="XAY28" s="23"/>
      <c r="XAZ28" s="25"/>
      <c r="XBK28" s="25"/>
      <c r="XBL28" s="23"/>
      <c r="XBM28" s="25"/>
      <c r="XBX28" s="25"/>
      <c r="XBY28" s="23"/>
      <c r="XBZ28" s="25"/>
      <c r="XCK28" s="25"/>
      <c r="XCL28" s="23"/>
      <c r="XCM28" s="25"/>
      <c r="XCX28" s="25"/>
      <c r="XCY28" s="23"/>
      <c r="XCZ28" s="25"/>
      <c r="XDK28" s="25"/>
      <c r="XDL28" s="23"/>
      <c r="XDM28" s="25"/>
      <c r="XDX28" s="25"/>
      <c r="XDY28" s="23"/>
      <c r="XDZ28" s="25"/>
      <c r="XEK28" s="25"/>
      <c r="XEL28" s="23"/>
      <c r="XEM28" s="25"/>
      <c r="XEX28" s="25"/>
      <c r="XEY28" s="23"/>
      <c r="XEZ28" s="25"/>
    </row>
    <row r="29" spans="1:1014 1025:2041 2052:3068 3079:4095 4106:6136 6147:7163 7174:8190 8201:10231 10242:11258 11269:12285 12296:13312 13323:14326 14337:15353 15364:16380" s="28" customFormat="1" ht="15.5" x14ac:dyDescent="0.35">
      <c r="A29" s="25" t="s">
        <v>34</v>
      </c>
      <c r="B29" s="16">
        <f>B61</f>
        <v>0</v>
      </c>
      <c r="C29" s="16">
        <f>C61</f>
        <v>0</v>
      </c>
      <c r="D29" s="16">
        <f t="shared" ref="D29:K29" si="17">D61</f>
        <v>0</v>
      </c>
      <c r="E29" s="16">
        <f t="shared" si="17"/>
        <v>0</v>
      </c>
      <c r="F29" s="16">
        <f t="shared" si="17"/>
        <v>0</v>
      </c>
      <c r="G29" s="16">
        <f t="shared" si="17"/>
        <v>0</v>
      </c>
      <c r="H29" s="16">
        <f t="shared" si="17"/>
        <v>0</v>
      </c>
      <c r="I29" s="16">
        <f t="shared" si="17"/>
        <v>0</v>
      </c>
      <c r="J29" s="16">
        <f t="shared" si="17"/>
        <v>0</v>
      </c>
      <c r="K29" s="16">
        <f t="shared" si="17"/>
        <v>0</v>
      </c>
      <c r="L29" s="16">
        <f t="shared" ref="L29" si="18">L61</f>
        <v>0</v>
      </c>
      <c r="Y29" s="23"/>
      <c r="Z29" s="25"/>
      <c r="AK29" s="25"/>
      <c r="AL29" s="23"/>
      <c r="AM29" s="25"/>
      <c r="AX29" s="25"/>
      <c r="AY29" s="23"/>
      <c r="AZ29" s="25"/>
      <c r="BK29" s="25"/>
      <c r="BL29" s="23"/>
      <c r="BM29" s="25"/>
      <c r="BX29" s="25"/>
      <c r="BY29" s="23"/>
      <c r="BZ29" s="25"/>
      <c r="CK29" s="25"/>
      <c r="CL29" s="23"/>
      <c r="CM29" s="25"/>
      <c r="CX29" s="25"/>
      <c r="CY29" s="23"/>
      <c r="CZ29" s="25"/>
      <c r="DK29" s="25"/>
      <c r="DL29" s="23"/>
      <c r="DM29" s="25"/>
      <c r="DX29" s="25"/>
      <c r="DY29" s="23"/>
      <c r="DZ29" s="25"/>
      <c r="EK29" s="25"/>
      <c r="EL29" s="23"/>
      <c r="EM29" s="25"/>
      <c r="EX29" s="25"/>
      <c r="EY29" s="23"/>
      <c r="EZ29" s="25"/>
      <c r="FK29" s="25"/>
      <c r="FL29" s="23"/>
      <c r="FM29" s="25"/>
      <c r="FX29" s="25"/>
      <c r="FY29" s="23"/>
      <c r="FZ29" s="25"/>
      <c r="GK29" s="25"/>
      <c r="GL29" s="23"/>
      <c r="GM29" s="25"/>
      <c r="GX29" s="25"/>
      <c r="GY29" s="23"/>
      <c r="GZ29" s="25"/>
      <c r="HK29" s="25"/>
      <c r="HL29" s="23"/>
      <c r="HM29" s="25"/>
      <c r="HX29" s="25"/>
      <c r="HY29" s="23"/>
      <c r="HZ29" s="25"/>
      <c r="IK29" s="25"/>
      <c r="IL29" s="23"/>
      <c r="IM29" s="25"/>
      <c r="IX29" s="25"/>
      <c r="IY29" s="23"/>
      <c r="IZ29" s="25"/>
      <c r="JK29" s="25"/>
      <c r="JL29" s="23"/>
      <c r="JM29" s="25"/>
      <c r="JX29" s="25"/>
      <c r="JY29" s="23"/>
      <c r="JZ29" s="25"/>
      <c r="KK29" s="25"/>
      <c r="KL29" s="23"/>
      <c r="KM29" s="25"/>
      <c r="KX29" s="25"/>
      <c r="KY29" s="23"/>
      <c r="KZ29" s="25"/>
      <c r="LK29" s="25"/>
      <c r="LL29" s="23"/>
      <c r="LM29" s="25"/>
      <c r="LX29" s="25"/>
      <c r="LY29" s="23"/>
      <c r="LZ29" s="25"/>
      <c r="MK29" s="25"/>
      <c r="ML29" s="23"/>
      <c r="MM29" s="25"/>
      <c r="MX29" s="25"/>
      <c r="MY29" s="23"/>
      <c r="MZ29" s="25"/>
      <c r="NK29" s="25"/>
      <c r="NL29" s="23"/>
      <c r="NM29" s="25"/>
      <c r="NX29" s="25"/>
      <c r="NY29" s="23"/>
      <c r="NZ29" s="25"/>
      <c r="OK29" s="25"/>
      <c r="OL29" s="23"/>
      <c r="OM29" s="25"/>
      <c r="OX29" s="25"/>
      <c r="OY29" s="23"/>
      <c r="OZ29" s="25"/>
      <c r="PK29" s="25"/>
      <c r="PL29" s="23"/>
      <c r="PM29" s="25"/>
      <c r="PX29" s="25"/>
      <c r="PY29" s="23"/>
      <c r="PZ29" s="25"/>
      <c r="QK29" s="25"/>
      <c r="QL29" s="23"/>
      <c r="QM29" s="25"/>
      <c r="QX29" s="25"/>
      <c r="QY29" s="23"/>
      <c r="QZ29" s="25"/>
      <c r="RK29" s="25"/>
      <c r="RL29" s="23"/>
      <c r="RM29" s="25"/>
      <c r="RX29" s="25"/>
      <c r="RY29" s="23"/>
      <c r="RZ29" s="25"/>
      <c r="SK29" s="25"/>
      <c r="SL29" s="23"/>
      <c r="SM29" s="25"/>
      <c r="SX29" s="25"/>
      <c r="SY29" s="23"/>
      <c r="SZ29" s="25"/>
      <c r="TK29" s="25"/>
      <c r="TL29" s="23"/>
      <c r="TM29" s="25"/>
      <c r="TX29" s="25"/>
      <c r="TY29" s="23"/>
      <c r="TZ29" s="25"/>
      <c r="UK29" s="25"/>
      <c r="UL29" s="23"/>
      <c r="UM29" s="25"/>
      <c r="UX29" s="25"/>
      <c r="UY29" s="23"/>
      <c r="UZ29" s="25"/>
      <c r="VK29" s="25"/>
      <c r="VL29" s="23"/>
      <c r="VM29" s="25"/>
      <c r="VX29" s="25"/>
      <c r="VY29" s="23"/>
      <c r="VZ29" s="25"/>
      <c r="WK29" s="25"/>
      <c r="WL29" s="23"/>
      <c r="WM29" s="25"/>
      <c r="WX29" s="25"/>
      <c r="WY29" s="23"/>
      <c r="WZ29" s="25"/>
      <c r="XK29" s="25"/>
      <c r="XL29" s="23"/>
      <c r="XM29" s="25"/>
      <c r="XX29" s="25"/>
      <c r="XY29" s="23"/>
      <c r="XZ29" s="25"/>
      <c r="YK29" s="25"/>
      <c r="YL29" s="23"/>
      <c r="YM29" s="25"/>
      <c r="YX29" s="25"/>
      <c r="YY29" s="23"/>
      <c r="YZ29" s="25"/>
      <c r="ZK29" s="25"/>
      <c r="ZL29" s="23"/>
      <c r="ZM29" s="25"/>
      <c r="ZX29" s="25"/>
      <c r="ZY29" s="23"/>
      <c r="ZZ29" s="25"/>
      <c r="AAK29" s="25"/>
      <c r="AAL29" s="23"/>
      <c r="AAM29" s="25"/>
      <c r="AAX29" s="25"/>
      <c r="AAY29" s="23"/>
      <c r="AAZ29" s="25"/>
      <c r="ABK29" s="25"/>
      <c r="ABL29" s="23"/>
      <c r="ABM29" s="25"/>
      <c r="ABX29" s="25"/>
      <c r="ABY29" s="23"/>
      <c r="ABZ29" s="25"/>
      <c r="ACK29" s="25"/>
      <c r="ACL29" s="23"/>
      <c r="ACM29" s="25"/>
      <c r="ACX29" s="25"/>
      <c r="ACY29" s="23"/>
      <c r="ACZ29" s="25"/>
      <c r="ADK29" s="25"/>
      <c r="ADL29" s="23"/>
      <c r="ADM29" s="25"/>
      <c r="ADX29" s="25"/>
      <c r="ADY29" s="23"/>
      <c r="ADZ29" s="25"/>
      <c r="AEK29" s="25"/>
      <c r="AEL29" s="23"/>
      <c r="AEM29" s="25"/>
      <c r="AEX29" s="25"/>
      <c r="AEY29" s="23"/>
      <c r="AEZ29" s="25"/>
      <c r="AFK29" s="25"/>
      <c r="AFL29" s="23"/>
      <c r="AFM29" s="25"/>
      <c r="AFX29" s="25"/>
      <c r="AFY29" s="23"/>
      <c r="AFZ29" s="25"/>
      <c r="AGK29" s="25"/>
      <c r="AGL29" s="23"/>
      <c r="AGM29" s="25"/>
      <c r="AGX29" s="25"/>
      <c r="AGY29" s="23"/>
      <c r="AGZ29" s="25"/>
      <c r="AHK29" s="25"/>
      <c r="AHL29" s="23"/>
      <c r="AHM29" s="25"/>
      <c r="AHX29" s="25"/>
      <c r="AHY29" s="23"/>
      <c r="AHZ29" s="25"/>
      <c r="AIK29" s="25"/>
      <c r="AIL29" s="23"/>
      <c r="AIM29" s="25"/>
      <c r="AIX29" s="25"/>
      <c r="AIY29" s="23"/>
      <c r="AIZ29" s="25"/>
      <c r="AJK29" s="25"/>
      <c r="AJL29" s="23"/>
      <c r="AJM29" s="25"/>
      <c r="AJX29" s="25"/>
      <c r="AJY29" s="23"/>
      <c r="AJZ29" s="25"/>
      <c r="AKK29" s="25"/>
      <c r="AKL29" s="23"/>
      <c r="AKM29" s="25"/>
      <c r="AKX29" s="25"/>
      <c r="AKY29" s="23"/>
      <c r="AKZ29" s="25"/>
      <c r="ALK29" s="25"/>
      <c r="ALL29" s="23"/>
      <c r="ALM29" s="25"/>
      <c r="ALX29" s="25"/>
      <c r="ALY29" s="23"/>
      <c r="ALZ29" s="25"/>
      <c r="AMK29" s="25"/>
      <c r="AML29" s="23"/>
      <c r="AMM29" s="25"/>
      <c r="AMX29" s="25"/>
      <c r="AMY29" s="23"/>
      <c r="AMZ29" s="25"/>
      <c r="ANK29" s="25"/>
      <c r="ANL29" s="23"/>
      <c r="ANM29" s="25"/>
      <c r="ANX29" s="25"/>
      <c r="ANY29" s="23"/>
      <c r="ANZ29" s="25"/>
      <c r="AOK29" s="25"/>
      <c r="AOL29" s="23"/>
      <c r="AOM29" s="25"/>
      <c r="AOX29" s="25"/>
      <c r="AOY29" s="23"/>
      <c r="AOZ29" s="25"/>
      <c r="APK29" s="25"/>
      <c r="APL29" s="23"/>
      <c r="APM29" s="25"/>
      <c r="APX29" s="25"/>
      <c r="APY29" s="23"/>
      <c r="APZ29" s="25"/>
      <c r="AQK29" s="25"/>
      <c r="AQL29" s="23"/>
      <c r="AQM29" s="25"/>
      <c r="AQX29" s="25"/>
      <c r="AQY29" s="23"/>
      <c r="AQZ29" s="25"/>
      <c r="ARK29" s="25"/>
      <c r="ARL29" s="23"/>
      <c r="ARM29" s="25"/>
      <c r="ARX29" s="25"/>
      <c r="ARY29" s="23"/>
      <c r="ARZ29" s="25"/>
      <c r="ASK29" s="25"/>
      <c r="ASL29" s="23"/>
      <c r="ASM29" s="25"/>
      <c r="ASX29" s="25"/>
      <c r="ASY29" s="23"/>
      <c r="ASZ29" s="25"/>
      <c r="ATK29" s="25"/>
      <c r="ATL29" s="23"/>
      <c r="ATM29" s="25"/>
      <c r="ATX29" s="25"/>
      <c r="ATY29" s="23"/>
      <c r="ATZ29" s="25"/>
      <c r="AUK29" s="25"/>
      <c r="AUL29" s="23"/>
      <c r="AUM29" s="25"/>
      <c r="AUX29" s="25"/>
      <c r="AUY29" s="23"/>
      <c r="AUZ29" s="25"/>
      <c r="AVK29" s="25"/>
      <c r="AVL29" s="23"/>
      <c r="AVM29" s="25"/>
      <c r="AVX29" s="25"/>
      <c r="AVY29" s="23"/>
      <c r="AVZ29" s="25"/>
      <c r="AWK29" s="25"/>
      <c r="AWL29" s="23"/>
      <c r="AWM29" s="25"/>
      <c r="AWX29" s="25"/>
      <c r="AWY29" s="23"/>
      <c r="AWZ29" s="25"/>
      <c r="AXK29" s="25"/>
      <c r="AXL29" s="23"/>
      <c r="AXM29" s="25"/>
      <c r="AXX29" s="25"/>
      <c r="AXY29" s="23"/>
      <c r="AXZ29" s="25"/>
      <c r="AYK29" s="25"/>
      <c r="AYL29" s="23"/>
      <c r="AYM29" s="25"/>
      <c r="AYX29" s="25"/>
      <c r="AYY29" s="23"/>
      <c r="AYZ29" s="25"/>
      <c r="AZK29" s="25"/>
      <c r="AZL29" s="23"/>
      <c r="AZM29" s="25"/>
      <c r="AZX29" s="25"/>
      <c r="AZY29" s="23"/>
      <c r="AZZ29" s="25"/>
      <c r="BAK29" s="25"/>
      <c r="BAL29" s="23"/>
      <c r="BAM29" s="25"/>
      <c r="BAX29" s="25"/>
      <c r="BAY29" s="23"/>
      <c r="BAZ29" s="25"/>
      <c r="BBK29" s="25"/>
      <c r="BBL29" s="23"/>
      <c r="BBM29" s="25"/>
      <c r="BBX29" s="25"/>
      <c r="BBY29" s="23"/>
      <c r="BBZ29" s="25"/>
      <c r="BCK29" s="25"/>
      <c r="BCL29" s="23"/>
      <c r="BCM29" s="25"/>
      <c r="BCX29" s="25"/>
      <c r="BCY29" s="23"/>
      <c r="BCZ29" s="25"/>
      <c r="BDK29" s="25"/>
      <c r="BDL29" s="23"/>
      <c r="BDM29" s="25"/>
      <c r="BDX29" s="25"/>
      <c r="BDY29" s="23"/>
      <c r="BDZ29" s="25"/>
      <c r="BEK29" s="25"/>
      <c r="BEL29" s="23"/>
      <c r="BEM29" s="25"/>
      <c r="BEX29" s="25"/>
      <c r="BEY29" s="23"/>
      <c r="BEZ29" s="25"/>
      <c r="BFK29" s="25"/>
      <c r="BFL29" s="23"/>
      <c r="BFM29" s="25"/>
      <c r="BFX29" s="25"/>
      <c r="BFY29" s="23"/>
      <c r="BFZ29" s="25"/>
      <c r="BGK29" s="25"/>
      <c r="BGL29" s="23"/>
      <c r="BGM29" s="25"/>
      <c r="BGX29" s="25"/>
      <c r="BGY29" s="23"/>
      <c r="BGZ29" s="25"/>
      <c r="BHK29" s="25"/>
      <c r="BHL29" s="23"/>
      <c r="BHM29" s="25"/>
      <c r="BHX29" s="25"/>
      <c r="BHY29" s="23"/>
      <c r="BHZ29" s="25"/>
      <c r="BIK29" s="25"/>
      <c r="BIL29" s="23"/>
      <c r="BIM29" s="25"/>
      <c r="BIX29" s="25"/>
      <c r="BIY29" s="23"/>
      <c r="BIZ29" s="25"/>
      <c r="BJK29" s="25"/>
      <c r="BJL29" s="23"/>
      <c r="BJM29" s="25"/>
      <c r="BJX29" s="25"/>
      <c r="BJY29" s="23"/>
      <c r="BJZ29" s="25"/>
      <c r="BKK29" s="25"/>
      <c r="BKL29" s="23"/>
      <c r="BKM29" s="25"/>
      <c r="BKX29" s="25"/>
      <c r="BKY29" s="23"/>
      <c r="BKZ29" s="25"/>
      <c r="BLK29" s="25"/>
      <c r="BLL29" s="23"/>
      <c r="BLM29" s="25"/>
      <c r="BLX29" s="25"/>
      <c r="BLY29" s="23"/>
      <c r="BLZ29" s="25"/>
      <c r="BMK29" s="25"/>
      <c r="BML29" s="23"/>
      <c r="BMM29" s="25"/>
      <c r="BMX29" s="25"/>
      <c r="BMY29" s="23"/>
      <c r="BMZ29" s="25"/>
      <c r="BNK29" s="25"/>
      <c r="BNL29" s="23"/>
      <c r="BNM29" s="25"/>
      <c r="BNX29" s="25"/>
      <c r="BNY29" s="23"/>
      <c r="BNZ29" s="25"/>
      <c r="BOK29" s="25"/>
      <c r="BOL29" s="23"/>
      <c r="BOM29" s="25"/>
      <c r="BOX29" s="25"/>
      <c r="BOY29" s="23"/>
      <c r="BOZ29" s="25"/>
      <c r="BPK29" s="25"/>
      <c r="BPL29" s="23"/>
      <c r="BPM29" s="25"/>
      <c r="BPX29" s="25"/>
      <c r="BPY29" s="23"/>
      <c r="BPZ29" s="25"/>
      <c r="BQK29" s="25"/>
      <c r="BQL29" s="23"/>
      <c r="BQM29" s="25"/>
      <c r="BQX29" s="25"/>
      <c r="BQY29" s="23"/>
      <c r="BQZ29" s="25"/>
      <c r="BRK29" s="25"/>
      <c r="BRL29" s="23"/>
      <c r="BRM29" s="25"/>
      <c r="BRX29" s="25"/>
      <c r="BRY29" s="23"/>
      <c r="BRZ29" s="25"/>
      <c r="BSK29" s="25"/>
      <c r="BSL29" s="23"/>
      <c r="BSM29" s="25"/>
      <c r="BSX29" s="25"/>
      <c r="BSY29" s="23"/>
      <c r="BSZ29" s="25"/>
      <c r="BTK29" s="25"/>
      <c r="BTL29" s="23"/>
      <c r="BTM29" s="25"/>
      <c r="BTX29" s="25"/>
      <c r="BTY29" s="23"/>
      <c r="BTZ29" s="25"/>
      <c r="BUK29" s="25"/>
      <c r="BUL29" s="23"/>
      <c r="BUM29" s="25"/>
      <c r="BUX29" s="25"/>
      <c r="BUY29" s="23"/>
      <c r="BUZ29" s="25"/>
      <c r="BVK29" s="25"/>
      <c r="BVL29" s="23"/>
      <c r="BVM29" s="25"/>
      <c r="BVX29" s="25"/>
      <c r="BVY29" s="23"/>
      <c r="BVZ29" s="25"/>
      <c r="BWK29" s="25"/>
      <c r="BWL29" s="23"/>
      <c r="BWM29" s="25"/>
      <c r="BWX29" s="25"/>
      <c r="BWY29" s="23"/>
      <c r="BWZ29" s="25"/>
      <c r="BXK29" s="25"/>
      <c r="BXL29" s="23"/>
      <c r="BXM29" s="25"/>
      <c r="BXX29" s="25"/>
      <c r="BXY29" s="23"/>
      <c r="BXZ29" s="25"/>
      <c r="BYK29" s="25"/>
      <c r="BYL29" s="23"/>
      <c r="BYM29" s="25"/>
      <c r="BYX29" s="25"/>
      <c r="BYY29" s="23"/>
      <c r="BYZ29" s="25"/>
      <c r="BZK29" s="25"/>
      <c r="BZL29" s="23"/>
      <c r="BZM29" s="25"/>
      <c r="BZX29" s="25"/>
      <c r="BZY29" s="23"/>
      <c r="BZZ29" s="25"/>
      <c r="CAK29" s="25"/>
      <c r="CAL29" s="23"/>
      <c r="CAM29" s="25"/>
      <c r="CAX29" s="25"/>
      <c r="CAY29" s="23"/>
      <c r="CAZ29" s="25"/>
      <c r="CBK29" s="25"/>
      <c r="CBL29" s="23"/>
      <c r="CBM29" s="25"/>
      <c r="CBX29" s="25"/>
      <c r="CBY29" s="23"/>
      <c r="CBZ29" s="25"/>
      <c r="CCK29" s="25"/>
      <c r="CCL29" s="23"/>
      <c r="CCM29" s="25"/>
      <c r="CCX29" s="25"/>
      <c r="CCY29" s="23"/>
      <c r="CCZ29" s="25"/>
      <c r="CDK29" s="25"/>
      <c r="CDL29" s="23"/>
      <c r="CDM29" s="25"/>
      <c r="CDX29" s="25"/>
      <c r="CDY29" s="23"/>
      <c r="CDZ29" s="25"/>
      <c r="CEK29" s="25"/>
      <c r="CEL29" s="23"/>
      <c r="CEM29" s="25"/>
      <c r="CEX29" s="25"/>
      <c r="CEY29" s="23"/>
      <c r="CEZ29" s="25"/>
      <c r="CFK29" s="25"/>
      <c r="CFL29" s="23"/>
      <c r="CFM29" s="25"/>
      <c r="CFX29" s="25"/>
      <c r="CFY29" s="23"/>
      <c r="CFZ29" s="25"/>
      <c r="CGK29" s="25"/>
      <c r="CGL29" s="23"/>
      <c r="CGM29" s="25"/>
      <c r="CGX29" s="25"/>
      <c r="CGY29" s="23"/>
      <c r="CGZ29" s="25"/>
      <c r="CHK29" s="25"/>
      <c r="CHL29" s="23"/>
      <c r="CHM29" s="25"/>
      <c r="CHX29" s="25"/>
      <c r="CHY29" s="23"/>
      <c r="CHZ29" s="25"/>
      <c r="CIK29" s="25"/>
      <c r="CIL29" s="23"/>
      <c r="CIM29" s="25"/>
      <c r="CIX29" s="25"/>
      <c r="CIY29" s="23"/>
      <c r="CIZ29" s="25"/>
      <c r="CJK29" s="25"/>
      <c r="CJL29" s="23"/>
      <c r="CJM29" s="25"/>
      <c r="CJX29" s="25"/>
      <c r="CJY29" s="23"/>
      <c r="CJZ29" s="25"/>
      <c r="CKK29" s="25"/>
      <c r="CKL29" s="23"/>
      <c r="CKM29" s="25"/>
      <c r="CKX29" s="25"/>
      <c r="CKY29" s="23"/>
      <c r="CKZ29" s="25"/>
      <c r="CLK29" s="25"/>
      <c r="CLL29" s="23"/>
      <c r="CLM29" s="25"/>
      <c r="CLX29" s="25"/>
      <c r="CLY29" s="23"/>
      <c r="CLZ29" s="25"/>
      <c r="CMK29" s="25"/>
      <c r="CML29" s="23"/>
      <c r="CMM29" s="25"/>
      <c r="CMX29" s="25"/>
      <c r="CMY29" s="23"/>
      <c r="CMZ29" s="25"/>
      <c r="CNK29" s="25"/>
      <c r="CNL29" s="23"/>
      <c r="CNM29" s="25"/>
      <c r="CNX29" s="25"/>
      <c r="CNY29" s="23"/>
      <c r="CNZ29" s="25"/>
      <c r="COK29" s="25"/>
      <c r="COL29" s="23"/>
      <c r="COM29" s="25"/>
      <c r="COX29" s="25"/>
      <c r="COY29" s="23"/>
      <c r="COZ29" s="25"/>
      <c r="CPK29" s="25"/>
      <c r="CPL29" s="23"/>
      <c r="CPM29" s="25"/>
      <c r="CPX29" s="25"/>
      <c r="CPY29" s="23"/>
      <c r="CPZ29" s="25"/>
      <c r="CQK29" s="25"/>
      <c r="CQL29" s="23"/>
      <c r="CQM29" s="25"/>
      <c r="CQX29" s="25"/>
      <c r="CQY29" s="23"/>
      <c r="CQZ29" s="25"/>
      <c r="CRK29" s="25"/>
      <c r="CRL29" s="23"/>
      <c r="CRM29" s="25"/>
      <c r="CRX29" s="25"/>
      <c r="CRY29" s="23"/>
      <c r="CRZ29" s="25"/>
      <c r="CSK29" s="25"/>
      <c r="CSL29" s="23"/>
      <c r="CSM29" s="25"/>
      <c r="CSX29" s="25"/>
      <c r="CSY29" s="23"/>
      <c r="CSZ29" s="25"/>
      <c r="CTK29" s="25"/>
      <c r="CTL29" s="23"/>
      <c r="CTM29" s="25"/>
      <c r="CTX29" s="25"/>
      <c r="CTY29" s="23"/>
      <c r="CTZ29" s="25"/>
      <c r="CUK29" s="25"/>
      <c r="CUL29" s="23"/>
      <c r="CUM29" s="25"/>
      <c r="CUX29" s="25"/>
      <c r="CUY29" s="23"/>
      <c r="CUZ29" s="25"/>
      <c r="CVK29" s="25"/>
      <c r="CVL29" s="23"/>
      <c r="CVM29" s="25"/>
      <c r="CVX29" s="25"/>
      <c r="CVY29" s="23"/>
      <c r="CVZ29" s="25"/>
      <c r="CWK29" s="25"/>
      <c r="CWL29" s="23"/>
      <c r="CWM29" s="25"/>
      <c r="CWX29" s="25"/>
      <c r="CWY29" s="23"/>
      <c r="CWZ29" s="25"/>
      <c r="CXK29" s="25"/>
      <c r="CXL29" s="23"/>
      <c r="CXM29" s="25"/>
      <c r="CXX29" s="25"/>
      <c r="CXY29" s="23"/>
      <c r="CXZ29" s="25"/>
      <c r="CYK29" s="25"/>
      <c r="CYL29" s="23"/>
      <c r="CYM29" s="25"/>
      <c r="CYX29" s="25"/>
      <c r="CYY29" s="23"/>
      <c r="CYZ29" s="25"/>
      <c r="CZK29" s="25"/>
      <c r="CZL29" s="23"/>
      <c r="CZM29" s="25"/>
      <c r="CZX29" s="25"/>
      <c r="CZY29" s="23"/>
      <c r="CZZ29" s="25"/>
      <c r="DAK29" s="25"/>
      <c r="DAL29" s="23"/>
      <c r="DAM29" s="25"/>
      <c r="DAX29" s="25"/>
      <c r="DAY29" s="23"/>
      <c r="DAZ29" s="25"/>
      <c r="DBK29" s="25"/>
      <c r="DBL29" s="23"/>
      <c r="DBM29" s="25"/>
      <c r="DBX29" s="25"/>
      <c r="DBY29" s="23"/>
      <c r="DBZ29" s="25"/>
      <c r="DCK29" s="25"/>
      <c r="DCL29" s="23"/>
      <c r="DCM29" s="25"/>
      <c r="DCX29" s="25"/>
      <c r="DCY29" s="23"/>
      <c r="DCZ29" s="25"/>
      <c r="DDK29" s="25"/>
      <c r="DDL29" s="23"/>
      <c r="DDM29" s="25"/>
      <c r="DDX29" s="25"/>
      <c r="DDY29" s="23"/>
      <c r="DDZ29" s="25"/>
      <c r="DEK29" s="25"/>
      <c r="DEL29" s="23"/>
      <c r="DEM29" s="25"/>
      <c r="DEX29" s="25"/>
      <c r="DEY29" s="23"/>
      <c r="DEZ29" s="25"/>
      <c r="DFK29" s="25"/>
      <c r="DFL29" s="23"/>
      <c r="DFM29" s="25"/>
      <c r="DFX29" s="25"/>
      <c r="DFY29" s="23"/>
      <c r="DFZ29" s="25"/>
      <c r="DGK29" s="25"/>
      <c r="DGL29" s="23"/>
      <c r="DGM29" s="25"/>
      <c r="DGX29" s="25"/>
      <c r="DGY29" s="23"/>
      <c r="DGZ29" s="25"/>
      <c r="DHK29" s="25"/>
      <c r="DHL29" s="23"/>
      <c r="DHM29" s="25"/>
      <c r="DHX29" s="25"/>
      <c r="DHY29" s="23"/>
      <c r="DHZ29" s="25"/>
      <c r="DIK29" s="25"/>
      <c r="DIL29" s="23"/>
      <c r="DIM29" s="25"/>
      <c r="DIX29" s="25"/>
      <c r="DIY29" s="23"/>
      <c r="DIZ29" s="25"/>
      <c r="DJK29" s="25"/>
      <c r="DJL29" s="23"/>
      <c r="DJM29" s="25"/>
      <c r="DJX29" s="25"/>
      <c r="DJY29" s="23"/>
      <c r="DJZ29" s="25"/>
      <c r="DKK29" s="25"/>
      <c r="DKL29" s="23"/>
      <c r="DKM29" s="25"/>
      <c r="DKX29" s="25"/>
      <c r="DKY29" s="23"/>
      <c r="DKZ29" s="25"/>
      <c r="DLK29" s="25"/>
      <c r="DLL29" s="23"/>
      <c r="DLM29" s="25"/>
      <c r="DLX29" s="25"/>
      <c r="DLY29" s="23"/>
      <c r="DLZ29" s="25"/>
      <c r="DMK29" s="25"/>
      <c r="DML29" s="23"/>
      <c r="DMM29" s="25"/>
      <c r="DMX29" s="25"/>
      <c r="DMY29" s="23"/>
      <c r="DMZ29" s="25"/>
      <c r="DNK29" s="25"/>
      <c r="DNL29" s="23"/>
      <c r="DNM29" s="25"/>
      <c r="DNX29" s="25"/>
      <c r="DNY29" s="23"/>
      <c r="DNZ29" s="25"/>
      <c r="DOK29" s="25"/>
      <c r="DOL29" s="23"/>
      <c r="DOM29" s="25"/>
      <c r="DOX29" s="25"/>
      <c r="DOY29" s="23"/>
      <c r="DOZ29" s="25"/>
      <c r="DPK29" s="25"/>
      <c r="DPL29" s="23"/>
      <c r="DPM29" s="25"/>
      <c r="DPX29" s="25"/>
      <c r="DPY29" s="23"/>
      <c r="DPZ29" s="25"/>
      <c r="DQK29" s="25"/>
      <c r="DQL29" s="23"/>
      <c r="DQM29" s="25"/>
      <c r="DQX29" s="25"/>
      <c r="DQY29" s="23"/>
      <c r="DQZ29" s="25"/>
      <c r="DRK29" s="25"/>
      <c r="DRL29" s="23"/>
      <c r="DRM29" s="25"/>
      <c r="DRX29" s="25"/>
      <c r="DRY29" s="23"/>
      <c r="DRZ29" s="25"/>
      <c r="DSK29" s="25"/>
      <c r="DSL29" s="23"/>
      <c r="DSM29" s="25"/>
      <c r="DSX29" s="25"/>
      <c r="DSY29" s="23"/>
      <c r="DSZ29" s="25"/>
      <c r="DTK29" s="25"/>
      <c r="DTL29" s="23"/>
      <c r="DTM29" s="25"/>
      <c r="DTX29" s="25"/>
      <c r="DTY29" s="23"/>
      <c r="DTZ29" s="25"/>
      <c r="DUK29" s="25"/>
      <c r="DUL29" s="23"/>
      <c r="DUM29" s="25"/>
      <c r="DUX29" s="25"/>
      <c r="DUY29" s="23"/>
      <c r="DUZ29" s="25"/>
      <c r="DVK29" s="25"/>
      <c r="DVL29" s="23"/>
      <c r="DVM29" s="25"/>
      <c r="DVX29" s="25"/>
      <c r="DVY29" s="23"/>
      <c r="DVZ29" s="25"/>
      <c r="DWK29" s="25"/>
      <c r="DWL29" s="23"/>
      <c r="DWM29" s="25"/>
      <c r="DWX29" s="25"/>
      <c r="DWY29" s="23"/>
      <c r="DWZ29" s="25"/>
      <c r="DXK29" s="25"/>
      <c r="DXL29" s="23"/>
      <c r="DXM29" s="25"/>
      <c r="DXX29" s="25"/>
      <c r="DXY29" s="23"/>
      <c r="DXZ29" s="25"/>
      <c r="DYK29" s="25"/>
      <c r="DYL29" s="23"/>
      <c r="DYM29" s="25"/>
      <c r="DYX29" s="25"/>
      <c r="DYY29" s="23"/>
      <c r="DYZ29" s="25"/>
      <c r="DZK29" s="25"/>
      <c r="DZL29" s="23"/>
      <c r="DZM29" s="25"/>
      <c r="DZX29" s="25"/>
      <c r="DZY29" s="23"/>
      <c r="DZZ29" s="25"/>
      <c r="EAK29" s="25"/>
      <c r="EAL29" s="23"/>
      <c r="EAM29" s="25"/>
      <c r="EAX29" s="25"/>
      <c r="EAY29" s="23"/>
      <c r="EAZ29" s="25"/>
      <c r="EBK29" s="25"/>
      <c r="EBL29" s="23"/>
      <c r="EBM29" s="25"/>
      <c r="EBX29" s="25"/>
      <c r="EBY29" s="23"/>
      <c r="EBZ29" s="25"/>
      <c r="ECK29" s="25"/>
      <c r="ECL29" s="23"/>
      <c r="ECM29" s="25"/>
      <c r="ECX29" s="25"/>
      <c r="ECY29" s="23"/>
      <c r="ECZ29" s="25"/>
      <c r="EDK29" s="25"/>
      <c r="EDL29" s="23"/>
      <c r="EDM29" s="25"/>
      <c r="EDX29" s="25"/>
      <c r="EDY29" s="23"/>
      <c r="EDZ29" s="25"/>
      <c r="EEK29" s="25"/>
      <c r="EEL29" s="23"/>
      <c r="EEM29" s="25"/>
      <c r="EEX29" s="25"/>
      <c r="EEY29" s="23"/>
      <c r="EEZ29" s="25"/>
      <c r="EFK29" s="25"/>
      <c r="EFL29" s="23"/>
      <c r="EFM29" s="25"/>
      <c r="EFX29" s="25"/>
      <c r="EFY29" s="23"/>
      <c r="EFZ29" s="25"/>
      <c r="EGK29" s="25"/>
      <c r="EGL29" s="23"/>
      <c r="EGM29" s="25"/>
      <c r="EGX29" s="25"/>
      <c r="EGY29" s="23"/>
      <c r="EGZ29" s="25"/>
      <c r="EHK29" s="25"/>
      <c r="EHL29" s="23"/>
      <c r="EHM29" s="25"/>
      <c r="EHX29" s="25"/>
      <c r="EHY29" s="23"/>
      <c r="EHZ29" s="25"/>
      <c r="EIK29" s="25"/>
      <c r="EIL29" s="23"/>
      <c r="EIM29" s="25"/>
      <c r="EIX29" s="25"/>
      <c r="EIY29" s="23"/>
      <c r="EIZ29" s="25"/>
      <c r="EJK29" s="25"/>
      <c r="EJL29" s="23"/>
      <c r="EJM29" s="25"/>
      <c r="EJX29" s="25"/>
      <c r="EJY29" s="23"/>
      <c r="EJZ29" s="25"/>
      <c r="EKK29" s="25"/>
      <c r="EKL29" s="23"/>
      <c r="EKM29" s="25"/>
      <c r="EKX29" s="25"/>
      <c r="EKY29" s="23"/>
      <c r="EKZ29" s="25"/>
      <c r="ELK29" s="25"/>
      <c r="ELL29" s="23"/>
      <c r="ELM29" s="25"/>
      <c r="ELX29" s="25"/>
      <c r="ELY29" s="23"/>
      <c r="ELZ29" s="25"/>
      <c r="EMK29" s="25"/>
      <c r="EML29" s="23"/>
      <c r="EMM29" s="25"/>
      <c r="EMX29" s="25"/>
      <c r="EMY29" s="23"/>
      <c r="EMZ29" s="25"/>
      <c r="ENK29" s="25"/>
      <c r="ENL29" s="23"/>
      <c r="ENM29" s="25"/>
      <c r="ENX29" s="25"/>
      <c r="ENY29" s="23"/>
      <c r="ENZ29" s="25"/>
      <c r="EOK29" s="25"/>
      <c r="EOL29" s="23"/>
      <c r="EOM29" s="25"/>
      <c r="EOX29" s="25"/>
      <c r="EOY29" s="23"/>
      <c r="EOZ29" s="25"/>
      <c r="EPK29" s="25"/>
      <c r="EPL29" s="23"/>
      <c r="EPM29" s="25"/>
      <c r="EPX29" s="25"/>
      <c r="EPY29" s="23"/>
      <c r="EPZ29" s="25"/>
      <c r="EQK29" s="25"/>
      <c r="EQL29" s="23"/>
      <c r="EQM29" s="25"/>
      <c r="EQX29" s="25"/>
      <c r="EQY29" s="23"/>
      <c r="EQZ29" s="25"/>
      <c r="ERK29" s="25"/>
      <c r="ERL29" s="23"/>
      <c r="ERM29" s="25"/>
      <c r="ERX29" s="25"/>
      <c r="ERY29" s="23"/>
      <c r="ERZ29" s="25"/>
      <c r="ESK29" s="25"/>
      <c r="ESL29" s="23"/>
      <c r="ESM29" s="25"/>
      <c r="ESX29" s="25"/>
      <c r="ESY29" s="23"/>
      <c r="ESZ29" s="25"/>
      <c r="ETK29" s="25"/>
      <c r="ETL29" s="23"/>
      <c r="ETM29" s="25"/>
      <c r="ETX29" s="25"/>
      <c r="ETY29" s="23"/>
      <c r="ETZ29" s="25"/>
      <c r="EUK29" s="25"/>
      <c r="EUL29" s="23"/>
      <c r="EUM29" s="25"/>
      <c r="EUX29" s="25"/>
      <c r="EUY29" s="23"/>
      <c r="EUZ29" s="25"/>
      <c r="EVK29" s="25"/>
      <c r="EVL29" s="23"/>
      <c r="EVM29" s="25"/>
      <c r="EVX29" s="25"/>
      <c r="EVY29" s="23"/>
      <c r="EVZ29" s="25"/>
      <c r="EWK29" s="25"/>
      <c r="EWL29" s="23"/>
      <c r="EWM29" s="25"/>
      <c r="EWX29" s="25"/>
      <c r="EWY29" s="23"/>
      <c r="EWZ29" s="25"/>
      <c r="EXK29" s="25"/>
      <c r="EXL29" s="23"/>
      <c r="EXM29" s="25"/>
      <c r="EXX29" s="25"/>
      <c r="EXY29" s="23"/>
      <c r="EXZ29" s="25"/>
      <c r="EYK29" s="25"/>
      <c r="EYL29" s="23"/>
      <c r="EYM29" s="25"/>
      <c r="EYX29" s="25"/>
      <c r="EYY29" s="23"/>
      <c r="EYZ29" s="25"/>
      <c r="EZK29" s="25"/>
      <c r="EZL29" s="23"/>
      <c r="EZM29" s="25"/>
      <c r="EZX29" s="25"/>
      <c r="EZY29" s="23"/>
      <c r="EZZ29" s="25"/>
      <c r="FAK29" s="25"/>
      <c r="FAL29" s="23"/>
      <c r="FAM29" s="25"/>
      <c r="FAX29" s="25"/>
      <c r="FAY29" s="23"/>
      <c r="FAZ29" s="25"/>
      <c r="FBK29" s="25"/>
      <c r="FBL29" s="23"/>
      <c r="FBM29" s="25"/>
      <c r="FBX29" s="25"/>
      <c r="FBY29" s="23"/>
      <c r="FBZ29" s="25"/>
      <c r="FCK29" s="25"/>
      <c r="FCL29" s="23"/>
      <c r="FCM29" s="25"/>
      <c r="FCX29" s="25"/>
      <c r="FCY29" s="23"/>
      <c r="FCZ29" s="25"/>
      <c r="FDK29" s="25"/>
      <c r="FDL29" s="23"/>
      <c r="FDM29" s="25"/>
      <c r="FDX29" s="25"/>
      <c r="FDY29" s="23"/>
      <c r="FDZ29" s="25"/>
      <c r="FEK29" s="25"/>
      <c r="FEL29" s="23"/>
      <c r="FEM29" s="25"/>
      <c r="FEX29" s="25"/>
      <c r="FEY29" s="23"/>
      <c r="FEZ29" s="25"/>
      <c r="FFK29" s="25"/>
      <c r="FFL29" s="23"/>
      <c r="FFM29" s="25"/>
      <c r="FFX29" s="25"/>
      <c r="FFY29" s="23"/>
      <c r="FFZ29" s="25"/>
      <c r="FGK29" s="25"/>
      <c r="FGL29" s="23"/>
      <c r="FGM29" s="25"/>
      <c r="FGX29" s="25"/>
      <c r="FGY29" s="23"/>
      <c r="FGZ29" s="25"/>
      <c r="FHK29" s="25"/>
      <c r="FHL29" s="23"/>
      <c r="FHM29" s="25"/>
      <c r="FHX29" s="25"/>
      <c r="FHY29" s="23"/>
      <c r="FHZ29" s="25"/>
      <c r="FIK29" s="25"/>
      <c r="FIL29" s="23"/>
      <c r="FIM29" s="25"/>
      <c r="FIX29" s="25"/>
      <c r="FIY29" s="23"/>
      <c r="FIZ29" s="25"/>
      <c r="FJK29" s="25"/>
      <c r="FJL29" s="23"/>
      <c r="FJM29" s="25"/>
      <c r="FJX29" s="25"/>
      <c r="FJY29" s="23"/>
      <c r="FJZ29" s="25"/>
      <c r="FKK29" s="25"/>
      <c r="FKL29" s="23"/>
      <c r="FKM29" s="25"/>
      <c r="FKX29" s="25"/>
      <c r="FKY29" s="23"/>
      <c r="FKZ29" s="25"/>
      <c r="FLK29" s="25"/>
      <c r="FLL29" s="23"/>
      <c r="FLM29" s="25"/>
      <c r="FLX29" s="25"/>
      <c r="FLY29" s="23"/>
      <c r="FLZ29" s="25"/>
      <c r="FMK29" s="25"/>
      <c r="FML29" s="23"/>
      <c r="FMM29" s="25"/>
      <c r="FMX29" s="25"/>
      <c r="FMY29" s="23"/>
      <c r="FMZ29" s="25"/>
      <c r="FNK29" s="25"/>
      <c r="FNL29" s="23"/>
      <c r="FNM29" s="25"/>
      <c r="FNX29" s="25"/>
      <c r="FNY29" s="23"/>
      <c r="FNZ29" s="25"/>
      <c r="FOK29" s="25"/>
      <c r="FOL29" s="23"/>
      <c r="FOM29" s="25"/>
      <c r="FOX29" s="25"/>
      <c r="FOY29" s="23"/>
      <c r="FOZ29" s="25"/>
      <c r="FPK29" s="25"/>
      <c r="FPL29" s="23"/>
      <c r="FPM29" s="25"/>
      <c r="FPX29" s="25"/>
      <c r="FPY29" s="23"/>
      <c r="FPZ29" s="25"/>
      <c r="FQK29" s="25"/>
      <c r="FQL29" s="23"/>
      <c r="FQM29" s="25"/>
      <c r="FQX29" s="25"/>
      <c r="FQY29" s="23"/>
      <c r="FQZ29" s="25"/>
      <c r="FRK29" s="25"/>
      <c r="FRL29" s="23"/>
      <c r="FRM29" s="25"/>
      <c r="FRX29" s="25"/>
      <c r="FRY29" s="23"/>
      <c r="FRZ29" s="25"/>
      <c r="FSK29" s="25"/>
      <c r="FSL29" s="23"/>
      <c r="FSM29" s="25"/>
      <c r="FSX29" s="25"/>
      <c r="FSY29" s="23"/>
      <c r="FSZ29" s="25"/>
      <c r="FTK29" s="25"/>
      <c r="FTL29" s="23"/>
      <c r="FTM29" s="25"/>
      <c r="FTX29" s="25"/>
      <c r="FTY29" s="23"/>
      <c r="FTZ29" s="25"/>
      <c r="FUK29" s="25"/>
      <c r="FUL29" s="23"/>
      <c r="FUM29" s="25"/>
      <c r="FUX29" s="25"/>
      <c r="FUY29" s="23"/>
      <c r="FUZ29" s="25"/>
      <c r="FVK29" s="25"/>
      <c r="FVL29" s="23"/>
      <c r="FVM29" s="25"/>
      <c r="FVX29" s="25"/>
      <c r="FVY29" s="23"/>
      <c r="FVZ29" s="25"/>
      <c r="FWK29" s="25"/>
      <c r="FWL29" s="23"/>
      <c r="FWM29" s="25"/>
      <c r="FWX29" s="25"/>
      <c r="FWY29" s="23"/>
      <c r="FWZ29" s="25"/>
      <c r="FXK29" s="25"/>
      <c r="FXL29" s="23"/>
      <c r="FXM29" s="25"/>
      <c r="FXX29" s="25"/>
      <c r="FXY29" s="23"/>
      <c r="FXZ29" s="25"/>
      <c r="FYK29" s="25"/>
      <c r="FYL29" s="23"/>
      <c r="FYM29" s="25"/>
      <c r="FYX29" s="25"/>
      <c r="FYY29" s="23"/>
      <c r="FYZ29" s="25"/>
      <c r="FZK29" s="25"/>
      <c r="FZL29" s="23"/>
      <c r="FZM29" s="25"/>
      <c r="FZX29" s="25"/>
      <c r="FZY29" s="23"/>
      <c r="FZZ29" s="25"/>
      <c r="GAK29" s="25"/>
      <c r="GAL29" s="23"/>
      <c r="GAM29" s="25"/>
      <c r="GAX29" s="25"/>
      <c r="GAY29" s="23"/>
      <c r="GAZ29" s="25"/>
      <c r="GBK29" s="25"/>
      <c r="GBL29" s="23"/>
      <c r="GBM29" s="25"/>
      <c r="GBX29" s="25"/>
      <c r="GBY29" s="23"/>
      <c r="GBZ29" s="25"/>
      <c r="GCK29" s="25"/>
      <c r="GCL29" s="23"/>
      <c r="GCM29" s="25"/>
      <c r="GCX29" s="25"/>
      <c r="GCY29" s="23"/>
      <c r="GCZ29" s="25"/>
      <c r="GDK29" s="25"/>
      <c r="GDL29" s="23"/>
      <c r="GDM29" s="25"/>
      <c r="GDX29" s="25"/>
      <c r="GDY29" s="23"/>
      <c r="GDZ29" s="25"/>
      <c r="GEK29" s="25"/>
      <c r="GEL29" s="23"/>
      <c r="GEM29" s="25"/>
      <c r="GEX29" s="25"/>
      <c r="GEY29" s="23"/>
      <c r="GEZ29" s="25"/>
      <c r="GFK29" s="25"/>
      <c r="GFL29" s="23"/>
      <c r="GFM29" s="25"/>
      <c r="GFX29" s="25"/>
      <c r="GFY29" s="23"/>
      <c r="GFZ29" s="25"/>
      <c r="GGK29" s="25"/>
      <c r="GGL29" s="23"/>
      <c r="GGM29" s="25"/>
      <c r="GGX29" s="25"/>
      <c r="GGY29" s="23"/>
      <c r="GGZ29" s="25"/>
      <c r="GHK29" s="25"/>
      <c r="GHL29" s="23"/>
      <c r="GHM29" s="25"/>
      <c r="GHX29" s="25"/>
      <c r="GHY29" s="23"/>
      <c r="GHZ29" s="25"/>
      <c r="GIK29" s="25"/>
      <c r="GIL29" s="23"/>
      <c r="GIM29" s="25"/>
      <c r="GIX29" s="25"/>
      <c r="GIY29" s="23"/>
      <c r="GIZ29" s="25"/>
      <c r="GJK29" s="25"/>
      <c r="GJL29" s="23"/>
      <c r="GJM29" s="25"/>
      <c r="GJX29" s="25"/>
      <c r="GJY29" s="23"/>
      <c r="GJZ29" s="25"/>
      <c r="GKK29" s="25"/>
      <c r="GKL29" s="23"/>
      <c r="GKM29" s="25"/>
      <c r="GKX29" s="25"/>
      <c r="GKY29" s="23"/>
      <c r="GKZ29" s="25"/>
      <c r="GLK29" s="25"/>
      <c r="GLL29" s="23"/>
      <c r="GLM29" s="25"/>
      <c r="GLX29" s="25"/>
      <c r="GLY29" s="23"/>
      <c r="GLZ29" s="25"/>
      <c r="GMK29" s="25"/>
      <c r="GML29" s="23"/>
      <c r="GMM29" s="25"/>
      <c r="GMX29" s="25"/>
      <c r="GMY29" s="23"/>
      <c r="GMZ29" s="25"/>
      <c r="GNK29" s="25"/>
      <c r="GNL29" s="23"/>
      <c r="GNM29" s="25"/>
      <c r="GNX29" s="25"/>
      <c r="GNY29" s="23"/>
      <c r="GNZ29" s="25"/>
      <c r="GOK29" s="25"/>
      <c r="GOL29" s="23"/>
      <c r="GOM29" s="25"/>
      <c r="GOX29" s="25"/>
      <c r="GOY29" s="23"/>
      <c r="GOZ29" s="25"/>
      <c r="GPK29" s="25"/>
      <c r="GPL29" s="23"/>
      <c r="GPM29" s="25"/>
      <c r="GPX29" s="25"/>
      <c r="GPY29" s="23"/>
      <c r="GPZ29" s="25"/>
      <c r="GQK29" s="25"/>
      <c r="GQL29" s="23"/>
      <c r="GQM29" s="25"/>
      <c r="GQX29" s="25"/>
      <c r="GQY29" s="23"/>
      <c r="GQZ29" s="25"/>
      <c r="GRK29" s="25"/>
      <c r="GRL29" s="23"/>
      <c r="GRM29" s="25"/>
      <c r="GRX29" s="25"/>
      <c r="GRY29" s="23"/>
      <c r="GRZ29" s="25"/>
      <c r="GSK29" s="25"/>
      <c r="GSL29" s="23"/>
      <c r="GSM29" s="25"/>
      <c r="GSX29" s="25"/>
      <c r="GSY29" s="23"/>
      <c r="GSZ29" s="25"/>
      <c r="GTK29" s="25"/>
      <c r="GTL29" s="23"/>
      <c r="GTM29" s="25"/>
      <c r="GTX29" s="25"/>
      <c r="GTY29" s="23"/>
      <c r="GTZ29" s="25"/>
      <c r="GUK29" s="25"/>
      <c r="GUL29" s="23"/>
      <c r="GUM29" s="25"/>
      <c r="GUX29" s="25"/>
      <c r="GUY29" s="23"/>
      <c r="GUZ29" s="25"/>
      <c r="GVK29" s="25"/>
      <c r="GVL29" s="23"/>
      <c r="GVM29" s="25"/>
      <c r="GVX29" s="25"/>
      <c r="GVY29" s="23"/>
      <c r="GVZ29" s="25"/>
      <c r="GWK29" s="25"/>
      <c r="GWL29" s="23"/>
      <c r="GWM29" s="25"/>
      <c r="GWX29" s="25"/>
      <c r="GWY29" s="23"/>
      <c r="GWZ29" s="25"/>
      <c r="GXK29" s="25"/>
      <c r="GXL29" s="23"/>
      <c r="GXM29" s="25"/>
      <c r="GXX29" s="25"/>
      <c r="GXY29" s="23"/>
      <c r="GXZ29" s="25"/>
      <c r="GYK29" s="25"/>
      <c r="GYL29" s="23"/>
      <c r="GYM29" s="25"/>
      <c r="GYX29" s="25"/>
      <c r="GYY29" s="23"/>
      <c r="GYZ29" s="25"/>
      <c r="GZK29" s="25"/>
      <c r="GZL29" s="23"/>
      <c r="GZM29" s="25"/>
      <c r="GZX29" s="25"/>
      <c r="GZY29" s="23"/>
      <c r="GZZ29" s="25"/>
      <c r="HAK29" s="25"/>
      <c r="HAL29" s="23"/>
      <c r="HAM29" s="25"/>
      <c r="HAX29" s="25"/>
      <c r="HAY29" s="23"/>
      <c r="HAZ29" s="25"/>
      <c r="HBK29" s="25"/>
      <c r="HBL29" s="23"/>
      <c r="HBM29" s="25"/>
      <c r="HBX29" s="25"/>
      <c r="HBY29" s="23"/>
      <c r="HBZ29" s="25"/>
      <c r="HCK29" s="25"/>
      <c r="HCL29" s="23"/>
      <c r="HCM29" s="25"/>
      <c r="HCX29" s="25"/>
      <c r="HCY29" s="23"/>
      <c r="HCZ29" s="25"/>
      <c r="HDK29" s="25"/>
      <c r="HDL29" s="23"/>
      <c r="HDM29" s="25"/>
      <c r="HDX29" s="25"/>
      <c r="HDY29" s="23"/>
      <c r="HDZ29" s="25"/>
      <c r="HEK29" s="25"/>
      <c r="HEL29" s="23"/>
      <c r="HEM29" s="25"/>
      <c r="HEX29" s="25"/>
      <c r="HEY29" s="23"/>
      <c r="HEZ29" s="25"/>
      <c r="HFK29" s="25"/>
      <c r="HFL29" s="23"/>
      <c r="HFM29" s="25"/>
      <c r="HFX29" s="25"/>
      <c r="HFY29" s="23"/>
      <c r="HFZ29" s="25"/>
      <c r="HGK29" s="25"/>
      <c r="HGL29" s="23"/>
      <c r="HGM29" s="25"/>
      <c r="HGX29" s="25"/>
      <c r="HGY29" s="23"/>
      <c r="HGZ29" s="25"/>
      <c r="HHK29" s="25"/>
      <c r="HHL29" s="23"/>
      <c r="HHM29" s="25"/>
      <c r="HHX29" s="25"/>
      <c r="HHY29" s="23"/>
      <c r="HHZ29" s="25"/>
      <c r="HIK29" s="25"/>
      <c r="HIL29" s="23"/>
      <c r="HIM29" s="25"/>
      <c r="HIX29" s="25"/>
      <c r="HIY29" s="23"/>
      <c r="HIZ29" s="25"/>
      <c r="HJK29" s="25"/>
      <c r="HJL29" s="23"/>
      <c r="HJM29" s="25"/>
      <c r="HJX29" s="25"/>
      <c r="HJY29" s="23"/>
      <c r="HJZ29" s="25"/>
      <c r="HKK29" s="25"/>
      <c r="HKL29" s="23"/>
      <c r="HKM29" s="25"/>
      <c r="HKX29" s="25"/>
      <c r="HKY29" s="23"/>
      <c r="HKZ29" s="25"/>
      <c r="HLK29" s="25"/>
      <c r="HLL29" s="23"/>
      <c r="HLM29" s="25"/>
      <c r="HLX29" s="25"/>
      <c r="HLY29" s="23"/>
      <c r="HLZ29" s="25"/>
      <c r="HMK29" s="25"/>
      <c r="HML29" s="23"/>
      <c r="HMM29" s="25"/>
      <c r="HMX29" s="25"/>
      <c r="HMY29" s="23"/>
      <c r="HMZ29" s="25"/>
      <c r="HNK29" s="25"/>
      <c r="HNL29" s="23"/>
      <c r="HNM29" s="25"/>
      <c r="HNX29" s="25"/>
      <c r="HNY29" s="23"/>
      <c r="HNZ29" s="25"/>
      <c r="HOK29" s="25"/>
      <c r="HOL29" s="23"/>
      <c r="HOM29" s="25"/>
      <c r="HOX29" s="25"/>
      <c r="HOY29" s="23"/>
      <c r="HOZ29" s="25"/>
      <c r="HPK29" s="25"/>
      <c r="HPL29" s="23"/>
      <c r="HPM29" s="25"/>
      <c r="HPX29" s="25"/>
      <c r="HPY29" s="23"/>
      <c r="HPZ29" s="25"/>
      <c r="HQK29" s="25"/>
      <c r="HQL29" s="23"/>
      <c r="HQM29" s="25"/>
      <c r="HQX29" s="25"/>
      <c r="HQY29" s="23"/>
      <c r="HQZ29" s="25"/>
      <c r="HRK29" s="25"/>
      <c r="HRL29" s="23"/>
      <c r="HRM29" s="25"/>
      <c r="HRX29" s="25"/>
      <c r="HRY29" s="23"/>
      <c r="HRZ29" s="25"/>
      <c r="HSK29" s="25"/>
      <c r="HSL29" s="23"/>
      <c r="HSM29" s="25"/>
      <c r="HSX29" s="25"/>
      <c r="HSY29" s="23"/>
      <c r="HSZ29" s="25"/>
      <c r="HTK29" s="25"/>
      <c r="HTL29" s="23"/>
      <c r="HTM29" s="25"/>
      <c r="HTX29" s="25"/>
      <c r="HTY29" s="23"/>
      <c r="HTZ29" s="25"/>
      <c r="HUK29" s="25"/>
      <c r="HUL29" s="23"/>
      <c r="HUM29" s="25"/>
      <c r="HUX29" s="25"/>
      <c r="HUY29" s="23"/>
      <c r="HUZ29" s="25"/>
      <c r="HVK29" s="25"/>
      <c r="HVL29" s="23"/>
      <c r="HVM29" s="25"/>
      <c r="HVX29" s="25"/>
      <c r="HVY29" s="23"/>
      <c r="HVZ29" s="25"/>
      <c r="HWK29" s="25"/>
      <c r="HWL29" s="23"/>
      <c r="HWM29" s="25"/>
      <c r="HWX29" s="25"/>
      <c r="HWY29" s="23"/>
      <c r="HWZ29" s="25"/>
      <c r="HXK29" s="25"/>
      <c r="HXL29" s="23"/>
      <c r="HXM29" s="25"/>
      <c r="HXX29" s="25"/>
      <c r="HXY29" s="23"/>
      <c r="HXZ29" s="25"/>
      <c r="HYK29" s="25"/>
      <c r="HYL29" s="23"/>
      <c r="HYM29" s="25"/>
      <c r="HYX29" s="25"/>
      <c r="HYY29" s="23"/>
      <c r="HYZ29" s="25"/>
      <c r="HZK29" s="25"/>
      <c r="HZL29" s="23"/>
      <c r="HZM29" s="25"/>
      <c r="HZX29" s="25"/>
      <c r="HZY29" s="23"/>
      <c r="HZZ29" s="25"/>
      <c r="IAK29" s="25"/>
      <c r="IAL29" s="23"/>
      <c r="IAM29" s="25"/>
      <c r="IAX29" s="25"/>
      <c r="IAY29" s="23"/>
      <c r="IAZ29" s="25"/>
      <c r="IBK29" s="25"/>
      <c r="IBL29" s="23"/>
      <c r="IBM29" s="25"/>
      <c r="IBX29" s="25"/>
      <c r="IBY29" s="23"/>
      <c r="IBZ29" s="25"/>
      <c r="ICK29" s="25"/>
      <c r="ICL29" s="23"/>
      <c r="ICM29" s="25"/>
      <c r="ICX29" s="25"/>
      <c r="ICY29" s="23"/>
      <c r="ICZ29" s="25"/>
      <c r="IDK29" s="25"/>
      <c r="IDL29" s="23"/>
      <c r="IDM29" s="25"/>
      <c r="IDX29" s="25"/>
      <c r="IDY29" s="23"/>
      <c r="IDZ29" s="25"/>
      <c r="IEK29" s="25"/>
      <c r="IEL29" s="23"/>
      <c r="IEM29" s="25"/>
      <c r="IEX29" s="25"/>
      <c r="IEY29" s="23"/>
      <c r="IEZ29" s="25"/>
      <c r="IFK29" s="25"/>
      <c r="IFL29" s="23"/>
      <c r="IFM29" s="25"/>
      <c r="IFX29" s="25"/>
      <c r="IFY29" s="23"/>
      <c r="IFZ29" s="25"/>
      <c r="IGK29" s="25"/>
      <c r="IGL29" s="23"/>
      <c r="IGM29" s="25"/>
      <c r="IGX29" s="25"/>
      <c r="IGY29" s="23"/>
      <c r="IGZ29" s="25"/>
      <c r="IHK29" s="25"/>
      <c r="IHL29" s="23"/>
      <c r="IHM29" s="25"/>
      <c r="IHX29" s="25"/>
      <c r="IHY29" s="23"/>
      <c r="IHZ29" s="25"/>
      <c r="IIK29" s="25"/>
      <c r="IIL29" s="23"/>
      <c r="IIM29" s="25"/>
      <c r="IIX29" s="25"/>
      <c r="IIY29" s="23"/>
      <c r="IIZ29" s="25"/>
      <c r="IJK29" s="25"/>
      <c r="IJL29" s="23"/>
      <c r="IJM29" s="25"/>
      <c r="IJX29" s="25"/>
      <c r="IJY29" s="23"/>
      <c r="IJZ29" s="25"/>
      <c r="IKK29" s="25"/>
      <c r="IKL29" s="23"/>
      <c r="IKM29" s="25"/>
      <c r="IKX29" s="25"/>
      <c r="IKY29" s="23"/>
      <c r="IKZ29" s="25"/>
      <c r="ILK29" s="25"/>
      <c r="ILL29" s="23"/>
      <c r="ILM29" s="25"/>
      <c r="ILX29" s="25"/>
      <c r="ILY29" s="23"/>
      <c r="ILZ29" s="25"/>
      <c r="IMK29" s="25"/>
      <c r="IML29" s="23"/>
      <c r="IMM29" s="25"/>
      <c r="IMX29" s="25"/>
      <c r="IMY29" s="23"/>
      <c r="IMZ29" s="25"/>
      <c r="INK29" s="25"/>
      <c r="INL29" s="23"/>
      <c r="INM29" s="25"/>
      <c r="INX29" s="25"/>
      <c r="INY29" s="23"/>
      <c r="INZ29" s="25"/>
      <c r="IOK29" s="25"/>
      <c r="IOL29" s="23"/>
      <c r="IOM29" s="25"/>
      <c r="IOX29" s="25"/>
      <c r="IOY29" s="23"/>
      <c r="IOZ29" s="25"/>
      <c r="IPK29" s="25"/>
      <c r="IPL29" s="23"/>
      <c r="IPM29" s="25"/>
      <c r="IPX29" s="25"/>
      <c r="IPY29" s="23"/>
      <c r="IPZ29" s="25"/>
      <c r="IQK29" s="25"/>
      <c r="IQL29" s="23"/>
      <c r="IQM29" s="25"/>
      <c r="IQX29" s="25"/>
      <c r="IQY29" s="23"/>
      <c r="IQZ29" s="25"/>
      <c r="IRK29" s="25"/>
      <c r="IRL29" s="23"/>
      <c r="IRM29" s="25"/>
      <c r="IRX29" s="25"/>
      <c r="IRY29" s="23"/>
      <c r="IRZ29" s="25"/>
      <c r="ISK29" s="25"/>
      <c r="ISL29" s="23"/>
      <c r="ISM29" s="25"/>
      <c r="ISX29" s="25"/>
      <c r="ISY29" s="23"/>
      <c r="ISZ29" s="25"/>
      <c r="ITK29" s="25"/>
      <c r="ITL29" s="23"/>
      <c r="ITM29" s="25"/>
      <c r="ITX29" s="25"/>
      <c r="ITY29" s="23"/>
      <c r="ITZ29" s="25"/>
      <c r="IUK29" s="25"/>
      <c r="IUL29" s="23"/>
      <c r="IUM29" s="25"/>
      <c r="IUX29" s="25"/>
      <c r="IUY29" s="23"/>
      <c r="IUZ29" s="25"/>
      <c r="IVK29" s="25"/>
      <c r="IVL29" s="23"/>
      <c r="IVM29" s="25"/>
      <c r="IVX29" s="25"/>
      <c r="IVY29" s="23"/>
      <c r="IVZ29" s="25"/>
      <c r="IWK29" s="25"/>
      <c r="IWL29" s="23"/>
      <c r="IWM29" s="25"/>
      <c r="IWX29" s="25"/>
      <c r="IWY29" s="23"/>
      <c r="IWZ29" s="25"/>
      <c r="IXK29" s="25"/>
      <c r="IXL29" s="23"/>
      <c r="IXM29" s="25"/>
      <c r="IXX29" s="25"/>
      <c r="IXY29" s="23"/>
      <c r="IXZ29" s="25"/>
      <c r="IYK29" s="25"/>
      <c r="IYL29" s="23"/>
      <c r="IYM29" s="25"/>
      <c r="IYX29" s="25"/>
      <c r="IYY29" s="23"/>
      <c r="IYZ29" s="25"/>
      <c r="IZK29" s="25"/>
      <c r="IZL29" s="23"/>
      <c r="IZM29" s="25"/>
      <c r="IZX29" s="25"/>
      <c r="IZY29" s="23"/>
      <c r="IZZ29" s="25"/>
      <c r="JAK29" s="25"/>
      <c r="JAL29" s="23"/>
      <c r="JAM29" s="25"/>
      <c r="JAX29" s="25"/>
      <c r="JAY29" s="23"/>
      <c r="JAZ29" s="25"/>
      <c r="JBK29" s="25"/>
      <c r="JBL29" s="23"/>
      <c r="JBM29" s="25"/>
      <c r="JBX29" s="25"/>
      <c r="JBY29" s="23"/>
      <c r="JBZ29" s="25"/>
      <c r="JCK29" s="25"/>
      <c r="JCL29" s="23"/>
      <c r="JCM29" s="25"/>
      <c r="JCX29" s="25"/>
      <c r="JCY29" s="23"/>
      <c r="JCZ29" s="25"/>
      <c r="JDK29" s="25"/>
      <c r="JDL29" s="23"/>
      <c r="JDM29" s="25"/>
      <c r="JDX29" s="25"/>
      <c r="JDY29" s="23"/>
      <c r="JDZ29" s="25"/>
      <c r="JEK29" s="25"/>
      <c r="JEL29" s="23"/>
      <c r="JEM29" s="25"/>
      <c r="JEX29" s="25"/>
      <c r="JEY29" s="23"/>
      <c r="JEZ29" s="25"/>
      <c r="JFK29" s="25"/>
      <c r="JFL29" s="23"/>
      <c r="JFM29" s="25"/>
      <c r="JFX29" s="25"/>
      <c r="JFY29" s="23"/>
      <c r="JFZ29" s="25"/>
      <c r="JGK29" s="25"/>
      <c r="JGL29" s="23"/>
      <c r="JGM29" s="25"/>
      <c r="JGX29" s="25"/>
      <c r="JGY29" s="23"/>
      <c r="JGZ29" s="25"/>
      <c r="JHK29" s="25"/>
      <c r="JHL29" s="23"/>
      <c r="JHM29" s="25"/>
      <c r="JHX29" s="25"/>
      <c r="JHY29" s="23"/>
      <c r="JHZ29" s="25"/>
      <c r="JIK29" s="25"/>
      <c r="JIL29" s="23"/>
      <c r="JIM29" s="25"/>
      <c r="JIX29" s="25"/>
      <c r="JIY29" s="23"/>
      <c r="JIZ29" s="25"/>
      <c r="JJK29" s="25"/>
      <c r="JJL29" s="23"/>
      <c r="JJM29" s="25"/>
      <c r="JJX29" s="25"/>
      <c r="JJY29" s="23"/>
      <c r="JJZ29" s="25"/>
      <c r="JKK29" s="25"/>
      <c r="JKL29" s="23"/>
      <c r="JKM29" s="25"/>
      <c r="JKX29" s="25"/>
      <c r="JKY29" s="23"/>
      <c r="JKZ29" s="25"/>
      <c r="JLK29" s="25"/>
      <c r="JLL29" s="23"/>
      <c r="JLM29" s="25"/>
      <c r="JLX29" s="25"/>
      <c r="JLY29" s="23"/>
      <c r="JLZ29" s="25"/>
      <c r="JMK29" s="25"/>
      <c r="JML29" s="23"/>
      <c r="JMM29" s="25"/>
      <c r="JMX29" s="25"/>
      <c r="JMY29" s="23"/>
      <c r="JMZ29" s="25"/>
      <c r="JNK29" s="25"/>
      <c r="JNL29" s="23"/>
      <c r="JNM29" s="25"/>
      <c r="JNX29" s="25"/>
      <c r="JNY29" s="23"/>
      <c r="JNZ29" s="25"/>
      <c r="JOK29" s="25"/>
      <c r="JOL29" s="23"/>
      <c r="JOM29" s="25"/>
      <c r="JOX29" s="25"/>
      <c r="JOY29" s="23"/>
      <c r="JOZ29" s="25"/>
      <c r="JPK29" s="25"/>
      <c r="JPL29" s="23"/>
      <c r="JPM29" s="25"/>
      <c r="JPX29" s="25"/>
      <c r="JPY29" s="23"/>
      <c r="JPZ29" s="25"/>
      <c r="JQK29" s="25"/>
      <c r="JQL29" s="23"/>
      <c r="JQM29" s="25"/>
      <c r="JQX29" s="25"/>
      <c r="JQY29" s="23"/>
      <c r="JQZ29" s="25"/>
      <c r="JRK29" s="25"/>
      <c r="JRL29" s="23"/>
      <c r="JRM29" s="25"/>
      <c r="JRX29" s="25"/>
      <c r="JRY29" s="23"/>
      <c r="JRZ29" s="25"/>
      <c r="JSK29" s="25"/>
      <c r="JSL29" s="23"/>
      <c r="JSM29" s="25"/>
      <c r="JSX29" s="25"/>
      <c r="JSY29" s="23"/>
      <c r="JSZ29" s="25"/>
      <c r="JTK29" s="25"/>
      <c r="JTL29" s="23"/>
      <c r="JTM29" s="25"/>
      <c r="JTX29" s="25"/>
      <c r="JTY29" s="23"/>
      <c r="JTZ29" s="25"/>
      <c r="JUK29" s="25"/>
      <c r="JUL29" s="23"/>
      <c r="JUM29" s="25"/>
      <c r="JUX29" s="25"/>
      <c r="JUY29" s="23"/>
      <c r="JUZ29" s="25"/>
      <c r="JVK29" s="25"/>
      <c r="JVL29" s="23"/>
      <c r="JVM29" s="25"/>
      <c r="JVX29" s="25"/>
      <c r="JVY29" s="23"/>
      <c r="JVZ29" s="25"/>
      <c r="JWK29" s="25"/>
      <c r="JWL29" s="23"/>
      <c r="JWM29" s="25"/>
      <c r="JWX29" s="25"/>
      <c r="JWY29" s="23"/>
      <c r="JWZ29" s="25"/>
      <c r="JXK29" s="25"/>
      <c r="JXL29" s="23"/>
      <c r="JXM29" s="25"/>
      <c r="JXX29" s="25"/>
      <c r="JXY29" s="23"/>
      <c r="JXZ29" s="25"/>
      <c r="JYK29" s="25"/>
      <c r="JYL29" s="23"/>
      <c r="JYM29" s="25"/>
      <c r="JYX29" s="25"/>
      <c r="JYY29" s="23"/>
      <c r="JYZ29" s="25"/>
      <c r="JZK29" s="25"/>
      <c r="JZL29" s="23"/>
      <c r="JZM29" s="25"/>
      <c r="JZX29" s="25"/>
      <c r="JZY29" s="23"/>
      <c r="JZZ29" s="25"/>
      <c r="KAK29" s="25"/>
      <c r="KAL29" s="23"/>
      <c r="KAM29" s="25"/>
      <c r="KAX29" s="25"/>
      <c r="KAY29" s="23"/>
      <c r="KAZ29" s="25"/>
      <c r="KBK29" s="25"/>
      <c r="KBL29" s="23"/>
      <c r="KBM29" s="25"/>
      <c r="KBX29" s="25"/>
      <c r="KBY29" s="23"/>
      <c r="KBZ29" s="25"/>
      <c r="KCK29" s="25"/>
      <c r="KCL29" s="23"/>
      <c r="KCM29" s="25"/>
      <c r="KCX29" s="25"/>
      <c r="KCY29" s="23"/>
      <c r="KCZ29" s="25"/>
      <c r="KDK29" s="25"/>
      <c r="KDL29" s="23"/>
      <c r="KDM29" s="25"/>
      <c r="KDX29" s="25"/>
      <c r="KDY29" s="23"/>
      <c r="KDZ29" s="25"/>
      <c r="KEK29" s="25"/>
      <c r="KEL29" s="23"/>
      <c r="KEM29" s="25"/>
      <c r="KEX29" s="25"/>
      <c r="KEY29" s="23"/>
      <c r="KEZ29" s="25"/>
      <c r="KFK29" s="25"/>
      <c r="KFL29" s="23"/>
      <c r="KFM29" s="25"/>
      <c r="KFX29" s="25"/>
      <c r="KFY29" s="23"/>
      <c r="KFZ29" s="25"/>
      <c r="KGK29" s="25"/>
      <c r="KGL29" s="23"/>
      <c r="KGM29" s="25"/>
      <c r="KGX29" s="25"/>
      <c r="KGY29" s="23"/>
      <c r="KGZ29" s="25"/>
      <c r="KHK29" s="25"/>
      <c r="KHL29" s="23"/>
      <c r="KHM29" s="25"/>
      <c r="KHX29" s="25"/>
      <c r="KHY29" s="23"/>
      <c r="KHZ29" s="25"/>
      <c r="KIK29" s="25"/>
      <c r="KIL29" s="23"/>
      <c r="KIM29" s="25"/>
      <c r="KIX29" s="25"/>
      <c r="KIY29" s="23"/>
      <c r="KIZ29" s="25"/>
      <c r="KJK29" s="25"/>
      <c r="KJL29" s="23"/>
      <c r="KJM29" s="25"/>
      <c r="KJX29" s="25"/>
      <c r="KJY29" s="23"/>
      <c r="KJZ29" s="25"/>
      <c r="KKK29" s="25"/>
      <c r="KKL29" s="23"/>
      <c r="KKM29" s="25"/>
      <c r="KKX29" s="25"/>
      <c r="KKY29" s="23"/>
      <c r="KKZ29" s="25"/>
      <c r="KLK29" s="25"/>
      <c r="KLL29" s="23"/>
      <c r="KLM29" s="25"/>
      <c r="KLX29" s="25"/>
      <c r="KLY29" s="23"/>
      <c r="KLZ29" s="25"/>
      <c r="KMK29" s="25"/>
      <c r="KML29" s="23"/>
      <c r="KMM29" s="25"/>
      <c r="KMX29" s="25"/>
      <c r="KMY29" s="23"/>
      <c r="KMZ29" s="25"/>
      <c r="KNK29" s="25"/>
      <c r="KNL29" s="23"/>
      <c r="KNM29" s="25"/>
      <c r="KNX29" s="25"/>
      <c r="KNY29" s="23"/>
      <c r="KNZ29" s="25"/>
      <c r="KOK29" s="25"/>
      <c r="KOL29" s="23"/>
      <c r="KOM29" s="25"/>
      <c r="KOX29" s="25"/>
      <c r="KOY29" s="23"/>
      <c r="KOZ29" s="25"/>
      <c r="KPK29" s="25"/>
      <c r="KPL29" s="23"/>
      <c r="KPM29" s="25"/>
      <c r="KPX29" s="25"/>
      <c r="KPY29" s="23"/>
      <c r="KPZ29" s="25"/>
      <c r="KQK29" s="25"/>
      <c r="KQL29" s="23"/>
      <c r="KQM29" s="25"/>
      <c r="KQX29" s="25"/>
      <c r="KQY29" s="23"/>
      <c r="KQZ29" s="25"/>
      <c r="KRK29" s="25"/>
      <c r="KRL29" s="23"/>
      <c r="KRM29" s="25"/>
      <c r="KRX29" s="25"/>
      <c r="KRY29" s="23"/>
      <c r="KRZ29" s="25"/>
      <c r="KSK29" s="25"/>
      <c r="KSL29" s="23"/>
      <c r="KSM29" s="25"/>
      <c r="KSX29" s="25"/>
      <c r="KSY29" s="23"/>
      <c r="KSZ29" s="25"/>
      <c r="KTK29" s="25"/>
      <c r="KTL29" s="23"/>
      <c r="KTM29" s="25"/>
      <c r="KTX29" s="25"/>
      <c r="KTY29" s="23"/>
      <c r="KTZ29" s="25"/>
      <c r="KUK29" s="25"/>
      <c r="KUL29" s="23"/>
      <c r="KUM29" s="25"/>
      <c r="KUX29" s="25"/>
      <c r="KUY29" s="23"/>
      <c r="KUZ29" s="25"/>
      <c r="KVK29" s="25"/>
      <c r="KVL29" s="23"/>
      <c r="KVM29" s="25"/>
      <c r="KVX29" s="25"/>
      <c r="KVY29" s="23"/>
      <c r="KVZ29" s="25"/>
      <c r="KWK29" s="25"/>
      <c r="KWL29" s="23"/>
      <c r="KWM29" s="25"/>
      <c r="KWX29" s="25"/>
      <c r="KWY29" s="23"/>
      <c r="KWZ29" s="25"/>
      <c r="KXK29" s="25"/>
      <c r="KXL29" s="23"/>
      <c r="KXM29" s="25"/>
      <c r="KXX29" s="25"/>
      <c r="KXY29" s="23"/>
      <c r="KXZ29" s="25"/>
      <c r="KYK29" s="25"/>
      <c r="KYL29" s="23"/>
      <c r="KYM29" s="25"/>
      <c r="KYX29" s="25"/>
      <c r="KYY29" s="23"/>
      <c r="KYZ29" s="25"/>
      <c r="KZK29" s="25"/>
      <c r="KZL29" s="23"/>
      <c r="KZM29" s="25"/>
      <c r="KZX29" s="25"/>
      <c r="KZY29" s="23"/>
      <c r="KZZ29" s="25"/>
      <c r="LAK29" s="25"/>
      <c r="LAL29" s="23"/>
      <c r="LAM29" s="25"/>
      <c r="LAX29" s="25"/>
      <c r="LAY29" s="23"/>
      <c r="LAZ29" s="25"/>
      <c r="LBK29" s="25"/>
      <c r="LBL29" s="23"/>
      <c r="LBM29" s="25"/>
      <c r="LBX29" s="25"/>
      <c r="LBY29" s="23"/>
      <c r="LBZ29" s="25"/>
      <c r="LCK29" s="25"/>
      <c r="LCL29" s="23"/>
      <c r="LCM29" s="25"/>
      <c r="LCX29" s="25"/>
      <c r="LCY29" s="23"/>
      <c r="LCZ29" s="25"/>
      <c r="LDK29" s="25"/>
      <c r="LDL29" s="23"/>
      <c r="LDM29" s="25"/>
      <c r="LDX29" s="25"/>
      <c r="LDY29" s="23"/>
      <c r="LDZ29" s="25"/>
      <c r="LEK29" s="25"/>
      <c r="LEL29" s="23"/>
      <c r="LEM29" s="25"/>
      <c r="LEX29" s="25"/>
      <c r="LEY29" s="23"/>
      <c r="LEZ29" s="25"/>
      <c r="LFK29" s="25"/>
      <c r="LFL29" s="23"/>
      <c r="LFM29" s="25"/>
      <c r="LFX29" s="25"/>
      <c r="LFY29" s="23"/>
      <c r="LFZ29" s="25"/>
      <c r="LGK29" s="25"/>
      <c r="LGL29" s="23"/>
      <c r="LGM29" s="25"/>
      <c r="LGX29" s="25"/>
      <c r="LGY29" s="23"/>
      <c r="LGZ29" s="25"/>
      <c r="LHK29" s="25"/>
      <c r="LHL29" s="23"/>
      <c r="LHM29" s="25"/>
      <c r="LHX29" s="25"/>
      <c r="LHY29" s="23"/>
      <c r="LHZ29" s="25"/>
      <c r="LIK29" s="25"/>
      <c r="LIL29" s="23"/>
      <c r="LIM29" s="25"/>
      <c r="LIX29" s="25"/>
      <c r="LIY29" s="23"/>
      <c r="LIZ29" s="25"/>
      <c r="LJK29" s="25"/>
      <c r="LJL29" s="23"/>
      <c r="LJM29" s="25"/>
      <c r="LJX29" s="25"/>
      <c r="LJY29" s="23"/>
      <c r="LJZ29" s="25"/>
      <c r="LKK29" s="25"/>
      <c r="LKL29" s="23"/>
      <c r="LKM29" s="25"/>
      <c r="LKX29" s="25"/>
      <c r="LKY29" s="23"/>
      <c r="LKZ29" s="25"/>
      <c r="LLK29" s="25"/>
      <c r="LLL29" s="23"/>
      <c r="LLM29" s="25"/>
      <c r="LLX29" s="25"/>
      <c r="LLY29" s="23"/>
      <c r="LLZ29" s="25"/>
      <c r="LMK29" s="25"/>
      <c r="LML29" s="23"/>
      <c r="LMM29" s="25"/>
      <c r="LMX29" s="25"/>
      <c r="LMY29" s="23"/>
      <c r="LMZ29" s="25"/>
      <c r="LNK29" s="25"/>
      <c r="LNL29" s="23"/>
      <c r="LNM29" s="25"/>
      <c r="LNX29" s="25"/>
      <c r="LNY29" s="23"/>
      <c r="LNZ29" s="25"/>
      <c r="LOK29" s="25"/>
      <c r="LOL29" s="23"/>
      <c r="LOM29" s="25"/>
      <c r="LOX29" s="25"/>
      <c r="LOY29" s="23"/>
      <c r="LOZ29" s="25"/>
      <c r="LPK29" s="25"/>
      <c r="LPL29" s="23"/>
      <c r="LPM29" s="25"/>
      <c r="LPX29" s="25"/>
      <c r="LPY29" s="23"/>
      <c r="LPZ29" s="25"/>
      <c r="LQK29" s="25"/>
      <c r="LQL29" s="23"/>
      <c r="LQM29" s="25"/>
      <c r="LQX29" s="25"/>
      <c r="LQY29" s="23"/>
      <c r="LQZ29" s="25"/>
      <c r="LRK29" s="25"/>
      <c r="LRL29" s="23"/>
      <c r="LRM29" s="25"/>
      <c r="LRX29" s="25"/>
      <c r="LRY29" s="23"/>
      <c r="LRZ29" s="25"/>
      <c r="LSK29" s="25"/>
      <c r="LSL29" s="23"/>
      <c r="LSM29" s="25"/>
      <c r="LSX29" s="25"/>
      <c r="LSY29" s="23"/>
      <c r="LSZ29" s="25"/>
      <c r="LTK29" s="25"/>
      <c r="LTL29" s="23"/>
      <c r="LTM29" s="25"/>
      <c r="LTX29" s="25"/>
      <c r="LTY29" s="23"/>
      <c r="LTZ29" s="25"/>
      <c r="LUK29" s="25"/>
      <c r="LUL29" s="23"/>
      <c r="LUM29" s="25"/>
      <c r="LUX29" s="25"/>
      <c r="LUY29" s="23"/>
      <c r="LUZ29" s="25"/>
      <c r="LVK29" s="25"/>
      <c r="LVL29" s="23"/>
      <c r="LVM29" s="25"/>
      <c r="LVX29" s="25"/>
      <c r="LVY29" s="23"/>
      <c r="LVZ29" s="25"/>
      <c r="LWK29" s="25"/>
      <c r="LWL29" s="23"/>
      <c r="LWM29" s="25"/>
      <c r="LWX29" s="25"/>
      <c r="LWY29" s="23"/>
      <c r="LWZ29" s="25"/>
      <c r="LXK29" s="25"/>
      <c r="LXL29" s="23"/>
      <c r="LXM29" s="25"/>
      <c r="LXX29" s="25"/>
      <c r="LXY29" s="23"/>
      <c r="LXZ29" s="25"/>
      <c r="LYK29" s="25"/>
      <c r="LYL29" s="23"/>
      <c r="LYM29" s="25"/>
      <c r="LYX29" s="25"/>
      <c r="LYY29" s="23"/>
      <c r="LYZ29" s="25"/>
      <c r="LZK29" s="25"/>
      <c r="LZL29" s="23"/>
      <c r="LZM29" s="25"/>
      <c r="LZX29" s="25"/>
      <c r="LZY29" s="23"/>
      <c r="LZZ29" s="25"/>
      <c r="MAK29" s="25"/>
      <c r="MAL29" s="23"/>
      <c r="MAM29" s="25"/>
      <c r="MAX29" s="25"/>
      <c r="MAY29" s="23"/>
      <c r="MAZ29" s="25"/>
      <c r="MBK29" s="25"/>
      <c r="MBL29" s="23"/>
      <c r="MBM29" s="25"/>
      <c r="MBX29" s="25"/>
      <c r="MBY29" s="23"/>
      <c r="MBZ29" s="25"/>
      <c r="MCK29" s="25"/>
      <c r="MCL29" s="23"/>
      <c r="MCM29" s="25"/>
      <c r="MCX29" s="25"/>
      <c r="MCY29" s="23"/>
      <c r="MCZ29" s="25"/>
      <c r="MDK29" s="25"/>
      <c r="MDL29" s="23"/>
      <c r="MDM29" s="25"/>
      <c r="MDX29" s="25"/>
      <c r="MDY29" s="23"/>
      <c r="MDZ29" s="25"/>
      <c r="MEK29" s="25"/>
      <c r="MEL29" s="23"/>
      <c r="MEM29" s="25"/>
      <c r="MEX29" s="25"/>
      <c r="MEY29" s="23"/>
      <c r="MEZ29" s="25"/>
      <c r="MFK29" s="25"/>
      <c r="MFL29" s="23"/>
      <c r="MFM29" s="25"/>
      <c r="MFX29" s="25"/>
      <c r="MFY29" s="23"/>
      <c r="MFZ29" s="25"/>
      <c r="MGK29" s="25"/>
      <c r="MGL29" s="23"/>
      <c r="MGM29" s="25"/>
      <c r="MGX29" s="25"/>
      <c r="MGY29" s="23"/>
      <c r="MGZ29" s="25"/>
      <c r="MHK29" s="25"/>
      <c r="MHL29" s="23"/>
      <c r="MHM29" s="25"/>
      <c r="MHX29" s="25"/>
      <c r="MHY29" s="23"/>
      <c r="MHZ29" s="25"/>
      <c r="MIK29" s="25"/>
      <c r="MIL29" s="23"/>
      <c r="MIM29" s="25"/>
      <c r="MIX29" s="25"/>
      <c r="MIY29" s="23"/>
      <c r="MIZ29" s="25"/>
      <c r="MJK29" s="25"/>
      <c r="MJL29" s="23"/>
      <c r="MJM29" s="25"/>
      <c r="MJX29" s="25"/>
      <c r="MJY29" s="23"/>
      <c r="MJZ29" s="25"/>
      <c r="MKK29" s="25"/>
      <c r="MKL29" s="23"/>
      <c r="MKM29" s="25"/>
      <c r="MKX29" s="25"/>
      <c r="MKY29" s="23"/>
      <c r="MKZ29" s="25"/>
      <c r="MLK29" s="25"/>
      <c r="MLL29" s="23"/>
      <c r="MLM29" s="25"/>
      <c r="MLX29" s="25"/>
      <c r="MLY29" s="23"/>
      <c r="MLZ29" s="25"/>
      <c r="MMK29" s="25"/>
      <c r="MML29" s="23"/>
      <c r="MMM29" s="25"/>
      <c r="MMX29" s="25"/>
      <c r="MMY29" s="23"/>
      <c r="MMZ29" s="25"/>
      <c r="MNK29" s="25"/>
      <c r="MNL29" s="23"/>
      <c r="MNM29" s="25"/>
      <c r="MNX29" s="25"/>
      <c r="MNY29" s="23"/>
      <c r="MNZ29" s="25"/>
      <c r="MOK29" s="25"/>
      <c r="MOL29" s="23"/>
      <c r="MOM29" s="25"/>
      <c r="MOX29" s="25"/>
      <c r="MOY29" s="23"/>
      <c r="MOZ29" s="25"/>
      <c r="MPK29" s="25"/>
      <c r="MPL29" s="23"/>
      <c r="MPM29" s="25"/>
      <c r="MPX29" s="25"/>
      <c r="MPY29" s="23"/>
      <c r="MPZ29" s="25"/>
      <c r="MQK29" s="25"/>
      <c r="MQL29" s="23"/>
      <c r="MQM29" s="25"/>
      <c r="MQX29" s="25"/>
      <c r="MQY29" s="23"/>
      <c r="MQZ29" s="25"/>
      <c r="MRK29" s="25"/>
      <c r="MRL29" s="23"/>
      <c r="MRM29" s="25"/>
      <c r="MRX29" s="25"/>
      <c r="MRY29" s="23"/>
      <c r="MRZ29" s="25"/>
      <c r="MSK29" s="25"/>
      <c r="MSL29" s="23"/>
      <c r="MSM29" s="25"/>
      <c r="MSX29" s="25"/>
      <c r="MSY29" s="23"/>
      <c r="MSZ29" s="25"/>
      <c r="MTK29" s="25"/>
      <c r="MTL29" s="23"/>
      <c r="MTM29" s="25"/>
      <c r="MTX29" s="25"/>
      <c r="MTY29" s="23"/>
      <c r="MTZ29" s="25"/>
      <c r="MUK29" s="25"/>
      <c r="MUL29" s="23"/>
      <c r="MUM29" s="25"/>
      <c r="MUX29" s="25"/>
      <c r="MUY29" s="23"/>
      <c r="MUZ29" s="25"/>
      <c r="MVK29" s="25"/>
      <c r="MVL29" s="23"/>
      <c r="MVM29" s="25"/>
      <c r="MVX29" s="25"/>
      <c r="MVY29" s="23"/>
      <c r="MVZ29" s="25"/>
      <c r="MWK29" s="25"/>
      <c r="MWL29" s="23"/>
      <c r="MWM29" s="25"/>
      <c r="MWX29" s="25"/>
      <c r="MWY29" s="23"/>
      <c r="MWZ29" s="25"/>
      <c r="MXK29" s="25"/>
      <c r="MXL29" s="23"/>
      <c r="MXM29" s="25"/>
      <c r="MXX29" s="25"/>
      <c r="MXY29" s="23"/>
      <c r="MXZ29" s="25"/>
      <c r="MYK29" s="25"/>
      <c r="MYL29" s="23"/>
      <c r="MYM29" s="25"/>
      <c r="MYX29" s="25"/>
      <c r="MYY29" s="23"/>
      <c r="MYZ29" s="25"/>
      <c r="MZK29" s="25"/>
      <c r="MZL29" s="23"/>
      <c r="MZM29" s="25"/>
      <c r="MZX29" s="25"/>
      <c r="MZY29" s="23"/>
      <c r="MZZ29" s="25"/>
      <c r="NAK29" s="25"/>
      <c r="NAL29" s="23"/>
      <c r="NAM29" s="25"/>
      <c r="NAX29" s="25"/>
      <c r="NAY29" s="23"/>
      <c r="NAZ29" s="25"/>
      <c r="NBK29" s="25"/>
      <c r="NBL29" s="23"/>
      <c r="NBM29" s="25"/>
      <c r="NBX29" s="25"/>
      <c r="NBY29" s="23"/>
      <c r="NBZ29" s="25"/>
      <c r="NCK29" s="25"/>
      <c r="NCL29" s="23"/>
      <c r="NCM29" s="25"/>
      <c r="NCX29" s="25"/>
      <c r="NCY29" s="23"/>
      <c r="NCZ29" s="25"/>
      <c r="NDK29" s="25"/>
      <c r="NDL29" s="23"/>
      <c r="NDM29" s="25"/>
      <c r="NDX29" s="25"/>
      <c r="NDY29" s="23"/>
      <c r="NDZ29" s="25"/>
      <c r="NEK29" s="25"/>
      <c r="NEL29" s="23"/>
      <c r="NEM29" s="25"/>
      <c r="NEX29" s="25"/>
      <c r="NEY29" s="23"/>
      <c r="NEZ29" s="25"/>
      <c r="NFK29" s="25"/>
      <c r="NFL29" s="23"/>
      <c r="NFM29" s="25"/>
      <c r="NFX29" s="25"/>
      <c r="NFY29" s="23"/>
      <c r="NFZ29" s="25"/>
      <c r="NGK29" s="25"/>
      <c r="NGL29" s="23"/>
      <c r="NGM29" s="25"/>
      <c r="NGX29" s="25"/>
      <c r="NGY29" s="23"/>
      <c r="NGZ29" s="25"/>
      <c r="NHK29" s="25"/>
      <c r="NHL29" s="23"/>
      <c r="NHM29" s="25"/>
      <c r="NHX29" s="25"/>
      <c r="NHY29" s="23"/>
      <c r="NHZ29" s="25"/>
      <c r="NIK29" s="25"/>
      <c r="NIL29" s="23"/>
      <c r="NIM29" s="25"/>
      <c r="NIX29" s="25"/>
      <c r="NIY29" s="23"/>
      <c r="NIZ29" s="25"/>
      <c r="NJK29" s="25"/>
      <c r="NJL29" s="23"/>
      <c r="NJM29" s="25"/>
      <c r="NJX29" s="25"/>
      <c r="NJY29" s="23"/>
      <c r="NJZ29" s="25"/>
      <c r="NKK29" s="25"/>
      <c r="NKL29" s="23"/>
      <c r="NKM29" s="25"/>
      <c r="NKX29" s="25"/>
      <c r="NKY29" s="23"/>
      <c r="NKZ29" s="25"/>
      <c r="NLK29" s="25"/>
      <c r="NLL29" s="23"/>
      <c r="NLM29" s="25"/>
      <c r="NLX29" s="25"/>
      <c r="NLY29" s="23"/>
      <c r="NLZ29" s="25"/>
      <c r="NMK29" s="25"/>
      <c r="NML29" s="23"/>
      <c r="NMM29" s="25"/>
      <c r="NMX29" s="25"/>
      <c r="NMY29" s="23"/>
      <c r="NMZ29" s="25"/>
      <c r="NNK29" s="25"/>
      <c r="NNL29" s="23"/>
      <c r="NNM29" s="25"/>
      <c r="NNX29" s="25"/>
      <c r="NNY29" s="23"/>
      <c r="NNZ29" s="25"/>
      <c r="NOK29" s="25"/>
      <c r="NOL29" s="23"/>
      <c r="NOM29" s="25"/>
      <c r="NOX29" s="25"/>
      <c r="NOY29" s="23"/>
      <c r="NOZ29" s="25"/>
      <c r="NPK29" s="25"/>
      <c r="NPL29" s="23"/>
      <c r="NPM29" s="25"/>
      <c r="NPX29" s="25"/>
      <c r="NPY29" s="23"/>
      <c r="NPZ29" s="25"/>
      <c r="NQK29" s="25"/>
      <c r="NQL29" s="23"/>
      <c r="NQM29" s="25"/>
      <c r="NQX29" s="25"/>
      <c r="NQY29" s="23"/>
      <c r="NQZ29" s="25"/>
      <c r="NRK29" s="25"/>
      <c r="NRL29" s="23"/>
      <c r="NRM29" s="25"/>
      <c r="NRX29" s="25"/>
      <c r="NRY29" s="23"/>
      <c r="NRZ29" s="25"/>
      <c r="NSK29" s="25"/>
      <c r="NSL29" s="23"/>
      <c r="NSM29" s="25"/>
      <c r="NSX29" s="25"/>
      <c r="NSY29" s="23"/>
      <c r="NSZ29" s="25"/>
      <c r="NTK29" s="25"/>
      <c r="NTL29" s="23"/>
      <c r="NTM29" s="25"/>
      <c r="NTX29" s="25"/>
      <c r="NTY29" s="23"/>
      <c r="NTZ29" s="25"/>
      <c r="NUK29" s="25"/>
      <c r="NUL29" s="23"/>
      <c r="NUM29" s="25"/>
      <c r="NUX29" s="25"/>
      <c r="NUY29" s="23"/>
      <c r="NUZ29" s="25"/>
      <c r="NVK29" s="25"/>
      <c r="NVL29" s="23"/>
      <c r="NVM29" s="25"/>
      <c r="NVX29" s="25"/>
      <c r="NVY29" s="23"/>
      <c r="NVZ29" s="25"/>
      <c r="NWK29" s="25"/>
      <c r="NWL29" s="23"/>
      <c r="NWM29" s="25"/>
      <c r="NWX29" s="25"/>
      <c r="NWY29" s="23"/>
      <c r="NWZ29" s="25"/>
      <c r="NXK29" s="25"/>
      <c r="NXL29" s="23"/>
      <c r="NXM29" s="25"/>
      <c r="NXX29" s="25"/>
      <c r="NXY29" s="23"/>
      <c r="NXZ29" s="25"/>
      <c r="NYK29" s="25"/>
      <c r="NYL29" s="23"/>
      <c r="NYM29" s="25"/>
      <c r="NYX29" s="25"/>
      <c r="NYY29" s="23"/>
      <c r="NYZ29" s="25"/>
      <c r="NZK29" s="25"/>
      <c r="NZL29" s="23"/>
      <c r="NZM29" s="25"/>
      <c r="NZX29" s="25"/>
      <c r="NZY29" s="23"/>
      <c r="NZZ29" s="25"/>
      <c r="OAK29" s="25"/>
      <c r="OAL29" s="23"/>
      <c r="OAM29" s="25"/>
      <c r="OAX29" s="25"/>
      <c r="OAY29" s="23"/>
      <c r="OAZ29" s="25"/>
      <c r="OBK29" s="25"/>
      <c r="OBL29" s="23"/>
      <c r="OBM29" s="25"/>
      <c r="OBX29" s="25"/>
      <c r="OBY29" s="23"/>
      <c r="OBZ29" s="25"/>
      <c r="OCK29" s="25"/>
      <c r="OCL29" s="23"/>
      <c r="OCM29" s="25"/>
      <c r="OCX29" s="25"/>
      <c r="OCY29" s="23"/>
      <c r="OCZ29" s="25"/>
      <c r="ODK29" s="25"/>
      <c r="ODL29" s="23"/>
      <c r="ODM29" s="25"/>
      <c r="ODX29" s="25"/>
      <c r="ODY29" s="23"/>
      <c r="ODZ29" s="25"/>
      <c r="OEK29" s="25"/>
      <c r="OEL29" s="23"/>
      <c r="OEM29" s="25"/>
      <c r="OEX29" s="25"/>
      <c r="OEY29" s="23"/>
      <c r="OEZ29" s="25"/>
      <c r="OFK29" s="25"/>
      <c r="OFL29" s="23"/>
      <c r="OFM29" s="25"/>
      <c r="OFX29" s="25"/>
      <c r="OFY29" s="23"/>
      <c r="OFZ29" s="25"/>
      <c r="OGK29" s="25"/>
      <c r="OGL29" s="23"/>
      <c r="OGM29" s="25"/>
      <c r="OGX29" s="25"/>
      <c r="OGY29" s="23"/>
      <c r="OGZ29" s="25"/>
      <c r="OHK29" s="25"/>
      <c r="OHL29" s="23"/>
      <c r="OHM29" s="25"/>
      <c r="OHX29" s="25"/>
      <c r="OHY29" s="23"/>
      <c r="OHZ29" s="25"/>
      <c r="OIK29" s="25"/>
      <c r="OIL29" s="23"/>
      <c r="OIM29" s="25"/>
      <c r="OIX29" s="25"/>
      <c r="OIY29" s="23"/>
      <c r="OIZ29" s="25"/>
      <c r="OJK29" s="25"/>
      <c r="OJL29" s="23"/>
      <c r="OJM29" s="25"/>
      <c r="OJX29" s="25"/>
      <c r="OJY29" s="23"/>
      <c r="OJZ29" s="25"/>
      <c r="OKK29" s="25"/>
      <c r="OKL29" s="23"/>
      <c r="OKM29" s="25"/>
      <c r="OKX29" s="25"/>
      <c r="OKY29" s="23"/>
      <c r="OKZ29" s="25"/>
      <c r="OLK29" s="25"/>
      <c r="OLL29" s="23"/>
      <c r="OLM29" s="25"/>
      <c r="OLX29" s="25"/>
      <c r="OLY29" s="23"/>
      <c r="OLZ29" s="25"/>
      <c r="OMK29" s="25"/>
      <c r="OML29" s="23"/>
      <c r="OMM29" s="25"/>
      <c r="OMX29" s="25"/>
      <c r="OMY29" s="23"/>
      <c r="OMZ29" s="25"/>
      <c r="ONK29" s="25"/>
      <c r="ONL29" s="23"/>
      <c r="ONM29" s="25"/>
      <c r="ONX29" s="25"/>
      <c r="ONY29" s="23"/>
      <c r="ONZ29" s="25"/>
      <c r="OOK29" s="25"/>
      <c r="OOL29" s="23"/>
      <c r="OOM29" s="25"/>
      <c r="OOX29" s="25"/>
      <c r="OOY29" s="23"/>
      <c r="OOZ29" s="25"/>
      <c r="OPK29" s="25"/>
      <c r="OPL29" s="23"/>
      <c r="OPM29" s="25"/>
      <c r="OPX29" s="25"/>
      <c r="OPY29" s="23"/>
      <c r="OPZ29" s="25"/>
      <c r="OQK29" s="25"/>
      <c r="OQL29" s="23"/>
      <c r="OQM29" s="25"/>
      <c r="OQX29" s="25"/>
      <c r="OQY29" s="23"/>
      <c r="OQZ29" s="25"/>
      <c r="ORK29" s="25"/>
      <c r="ORL29" s="23"/>
      <c r="ORM29" s="25"/>
      <c r="ORX29" s="25"/>
      <c r="ORY29" s="23"/>
      <c r="ORZ29" s="25"/>
      <c r="OSK29" s="25"/>
      <c r="OSL29" s="23"/>
      <c r="OSM29" s="25"/>
      <c r="OSX29" s="25"/>
      <c r="OSY29" s="23"/>
      <c r="OSZ29" s="25"/>
      <c r="OTK29" s="25"/>
      <c r="OTL29" s="23"/>
      <c r="OTM29" s="25"/>
      <c r="OTX29" s="25"/>
      <c r="OTY29" s="23"/>
      <c r="OTZ29" s="25"/>
      <c r="OUK29" s="25"/>
      <c r="OUL29" s="23"/>
      <c r="OUM29" s="25"/>
      <c r="OUX29" s="25"/>
      <c r="OUY29" s="23"/>
      <c r="OUZ29" s="25"/>
      <c r="OVK29" s="25"/>
      <c r="OVL29" s="23"/>
      <c r="OVM29" s="25"/>
      <c r="OVX29" s="25"/>
      <c r="OVY29" s="23"/>
      <c r="OVZ29" s="25"/>
      <c r="OWK29" s="25"/>
      <c r="OWL29" s="23"/>
      <c r="OWM29" s="25"/>
      <c r="OWX29" s="25"/>
      <c r="OWY29" s="23"/>
      <c r="OWZ29" s="25"/>
      <c r="OXK29" s="25"/>
      <c r="OXL29" s="23"/>
      <c r="OXM29" s="25"/>
      <c r="OXX29" s="25"/>
      <c r="OXY29" s="23"/>
      <c r="OXZ29" s="25"/>
      <c r="OYK29" s="25"/>
      <c r="OYL29" s="23"/>
      <c r="OYM29" s="25"/>
      <c r="OYX29" s="25"/>
      <c r="OYY29" s="23"/>
      <c r="OYZ29" s="25"/>
      <c r="OZK29" s="25"/>
      <c r="OZL29" s="23"/>
      <c r="OZM29" s="25"/>
      <c r="OZX29" s="25"/>
      <c r="OZY29" s="23"/>
      <c r="OZZ29" s="25"/>
      <c r="PAK29" s="25"/>
      <c r="PAL29" s="23"/>
      <c r="PAM29" s="25"/>
      <c r="PAX29" s="25"/>
      <c r="PAY29" s="23"/>
      <c r="PAZ29" s="25"/>
      <c r="PBK29" s="25"/>
      <c r="PBL29" s="23"/>
      <c r="PBM29" s="25"/>
      <c r="PBX29" s="25"/>
      <c r="PBY29" s="23"/>
      <c r="PBZ29" s="25"/>
      <c r="PCK29" s="25"/>
      <c r="PCL29" s="23"/>
      <c r="PCM29" s="25"/>
      <c r="PCX29" s="25"/>
      <c r="PCY29" s="23"/>
      <c r="PCZ29" s="25"/>
      <c r="PDK29" s="25"/>
      <c r="PDL29" s="23"/>
      <c r="PDM29" s="25"/>
      <c r="PDX29" s="25"/>
      <c r="PDY29" s="23"/>
      <c r="PDZ29" s="25"/>
      <c r="PEK29" s="25"/>
      <c r="PEL29" s="23"/>
      <c r="PEM29" s="25"/>
      <c r="PEX29" s="25"/>
      <c r="PEY29" s="23"/>
      <c r="PEZ29" s="25"/>
      <c r="PFK29" s="25"/>
      <c r="PFL29" s="23"/>
      <c r="PFM29" s="25"/>
      <c r="PFX29" s="25"/>
      <c r="PFY29" s="23"/>
      <c r="PFZ29" s="25"/>
      <c r="PGK29" s="25"/>
      <c r="PGL29" s="23"/>
      <c r="PGM29" s="25"/>
      <c r="PGX29" s="25"/>
      <c r="PGY29" s="23"/>
      <c r="PGZ29" s="25"/>
      <c r="PHK29" s="25"/>
      <c r="PHL29" s="23"/>
      <c r="PHM29" s="25"/>
      <c r="PHX29" s="25"/>
      <c r="PHY29" s="23"/>
      <c r="PHZ29" s="25"/>
      <c r="PIK29" s="25"/>
      <c r="PIL29" s="23"/>
      <c r="PIM29" s="25"/>
      <c r="PIX29" s="25"/>
      <c r="PIY29" s="23"/>
      <c r="PIZ29" s="25"/>
      <c r="PJK29" s="25"/>
      <c r="PJL29" s="23"/>
      <c r="PJM29" s="25"/>
      <c r="PJX29" s="25"/>
      <c r="PJY29" s="23"/>
      <c r="PJZ29" s="25"/>
      <c r="PKK29" s="25"/>
      <c r="PKL29" s="23"/>
      <c r="PKM29" s="25"/>
      <c r="PKX29" s="25"/>
      <c r="PKY29" s="23"/>
      <c r="PKZ29" s="25"/>
      <c r="PLK29" s="25"/>
      <c r="PLL29" s="23"/>
      <c r="PLM29" s="25"/>
      <c r="PLX29" s="25"/>
      <c r="PLY29" s="23"/>
      <c r="PLZ29" s="25"/>
      <c r="PMK29" s="25"/>
      <c r="PML29" s="23"/>
      <c r="PMM29" s="25"/>
      <c r="PMX29" s="25"/>
      <c r="PMY29" s="23"/>
      <c r="PMZ29" s="25"/>
      <c r="PNK29" s="25"/>
      <c r="PNL29" s="23"/>
      <c r="PNM29" s="25"/>
      <c r="PNX29" s="25"/>
      <c r="PNY29" s="23"/>
      <c r="PNZ29" s="25"/>
      <c r="POK29" s="25"/>
      <c r="POL29" s="23"/>
      <c r="POM29" s="25"/>
      <c r="POX29" s="25"/>
      <c r="POY29" s="23"/>
      <c r="POZ29" s="25"/>
      <c r="PPK29" s="25"/>
      <c r="PPL29" s="23"/>
      <c r="PPM29" s="25"/>
      <c r="PPX29" s="25"/>
      <c r="PPY29" s="23"/>
      <c r="PPZ29" s="25"/>
      <c r="PQK29" s="25"/>
      <c r="PQL29" s="23"/>
      <c r="PQM29" s="25"/>
      <c r="PQX29" s="25"/>
      <c r="PQY29" s="23"/>
      <c r="PQZ29" s="25"/>
      <c r="PRK29" s="25"/>
      <c r="PRL29" s="23"/>
      <c r="PRM29" s="25"/>
      <c r="PRX29" s="25"/>
      <c r="PRY29" s="23"/>
      <c r="PRZ29" s="25"/>
      <c r="PSK29" s="25"/>
      <c r="PSL29" s="23"/>
      <c r="PSM29" s="25"/>
      <c r="PSX29" s="25"/>
      <c r="PSY29" s="23"/>
      <c r="PSZ29" s="25"/>
      <c r="PTK29" s="25"/>
      <c r="PTL29" s="23"/>
      <c r="PTM29" s="25"/>
      <c r="PTX29" s="25"/>
      <c r="PTY29" s="23"/>
      <c r="PTZ29" s="25"/>
      <c r="PUK29" s="25"/>
      <c r="PUL29" s="23"/>
      <c r="PUM29" s="25"/>
      <c r="PUX29" s="25"/>
      <c r="PUY29" s="23"/>
      <c r="PUZ29" s="25"/>
      <c r="PVK29" s="25"/>
      <c r="PVL29" s="23"/>
      <c r="PVM29" s="25"/>
      <c r="PVX29" s="25"/>
      <c r="PVY29" s="23"/>
      <c r="PVZ29" s="25"/>
      <c r="PWK29" s="25"/>
      <c r="PWL29" s="23"/>
      <c r="PWM29" s="25"/>
      <c r="PWX29" s="25"/>
      <c r="PWY29" s="23"/>
      <c r="PWZ29" s="25"/>
      <c r="PXK29" s="25"/>
      <c r="PXL29" s="23"/>
      <c r="PXM29" s="25"/>
      <c r="PXX29" s="25"/>
      <c r="PXY29" s="23"/>
      <c r="PXZ29" s="25"/>
      <c r="PYK29" s="25"/>
      <c r="PYL29" s="23"/>
      <c r="PYM29" s="25"/>
      <c r="PYX29" s="25"/>
      <c r="PYY29" s="23"/>
      <c r="PYZ29" s="25"/>
      <c r="PZK29" s="25"/>
      <c r="PZL29" s="23"/>
      <c r="PZM29" s="25"/>
      <c r="PZX29" s="25"/>
      <c r="PZY29" s="23"/>
      <c r="PZZ29" s="25"/>
      <c r="QAK29" s="25"/>
      <c r="QAL29" s="23"/>
      <c r="QAM29" s="25"/>
      <c r="QAX29" s="25"/>
      <c r="QAY29" s="23"/>
      <c r="QAZ29" s="25"/>
      <c r="QBK29" s="25"/>
      <c r="QBL29" s="23"/>
      <c r="QBM29" s="25"/>
      <c r="QBX29" s="25"/>
      <c r="QBY29" s="23"/>
      <c r="QBZ29" s="25"/>
      <c r="QCK29" s="25"/>
      <c r="QCL29" s="23"/>
      <c r="QCM29" s="25"/>
      <c r="QCX29" s="25"/>
      <c r="QCY29" s="23"/>
      <c r="QCZ29" s="25"/>
      <c r="QDK29" s="25"/>
      <c r="QDL29" s="23"/>
      <c r="QDM29" s="25"/>
      <c r="QDX29" s="25"/>
      <c r="QDY29" s="23"/>
      <c r="QDZ29" s="25"/>
      <c r="QEK29" s="25"/>
      <c r="QEL29" s="23"/>
      <c r="QEM29" s="25"/>
      <c r="QEX29" s="25"/>
      <c r="QEY29" s="23"/>
      <c r="QEZ29" s="25"/>
      <c r="QFK29" s="25"/>
      <c r="QFL29" s="23"/>
      <c r="QFM29" s="25"/>
      <c r="QFX29" s="25"/>
      <c r="QFY29" s="23"/>
      <c r="QFZ29" s="25"/>
      <c r="QGK29" s="25"/>
      <c r="QGL29" s="23"/>
      <c r="QGM29" s="25"/>
      <c r="QGX29" s="25"/>
      <c r="QGY29" s="23"/>
      <c r="QGZ29" s="25"/>
      <c r="QHK29" s="25"/>
      <c r="QHL29" s="23"/>
      <c r="QHM29" s="25"/>
      <c r="QHX29" s="25"/>
      <c r="QHY29" s="23"/>
      <c r="QHZ29" s="25"/>
      <c r="QIK29" s="25"/>
      <c r="QIL29" s="23"/>
      <c r="QIM29" s="25"/>
      <c r="QIX29" s="25"/>
      <c r="QIY29" s="23"/>
      <c r="QIZ29" s="25"/>
      <c r="QJK29" s="25"/>
      <c r="QJL29" s="23"/>
      <c r="QJM29" s="25"/>
      <c r="QJX29" s="25"/>
      <c r="QJY29" s="23"/>
      <c r="QJZ29" s="25"/>
      <c r="QKK29" s="25"/>
      <c r="QKL29" s="23"/>
      <c r="QKM29" s="25"/>
      <c r="QKX29" s="25"/>
      <c r="QKY29" s="23"/>
      <c r="QKZ29" s="25"/>
      <c r="QLK29" s="25"/>
      <c r="QLL29" s="23"/>
      <c r="QLM29" s="25"/>
      <c r="QLX29" s="25"/>
      <c r="QLY29" s="23"/>
      <c r="QLZ29" s="25"/>
      <c r="QMK29" s="25"/>
      <c r="QML29" s="23"/>
      <c r="QMM29" s="25"/>
      <c r="QMX29" s="25"/>
      <c r="QMY29" s="23"/>
      <c r="QMZ29" s="25"/>
      <c r="QNK29" s="25"/>
      <c r="QNL29" s="23"/>
      <c r="QNM29" s="25"/>
      <c r="QNX29" s="25"/>
      <c r="QNY29" s="23"/>
      <c r="QNZ29" s="25"/>
      <c r="QOK29" s="25"/>
      <c r="QOL29" s="23"/>
      <c r="QOM29" s="25"/>
      <c r="QOX29" s="25"/>
      <c r="QOY29" s="23"/>
      <c r="QOZ29" s="25"/>
      <c r="QPK29" s="25"/>
      <c r="QPL29" s="23"/>
      <c r="QPM29" s="25"/>
      <c r="QPX29" s="25"/>
      <c r="QPY29" s="23"/>
      <c r="QPZ29" s="25"/>
      <c r="QQK29" s="25"/>
      <c r="QQL29" s="23"/>
      <c r="QQM29" s="25"/>
      <c r="QQX29" s="25"/>
      <c r="QQY29" s="23"/>
      <c r="QQZ29" s="25"/>
      <c r="QRK29" s="25"/>
      <c r="QRL29" s="23"/>
      <c r="QRM29" s="25"/>
      <c r="QRX29" s="25"/>
      <c r="QRY29" s="23"/>
      <c r="QRZ29" s="25"/>
      <c r="QSK29" s="25"/>
      <c r="QSL29" s="23"/>
      <c r="QSM29" s="25"/>
      <c r="QSX29" s="25"/>
      <c r="QSY29" s="23"/>
      <c r="QSZ29" s="25"/>
      <c r="QTK29" s="25"/>
      <c r="QTL29" s="23"/>
      <c r="QTM29" s="25"/>
      <c r="QTX29" s="25"/>
      <c r="QTY29" s="23"/>
      <c r="QTZ29" s="25"/>
      <c r="QUK29" s="25"/>
      <c r="QUL29" s="23"/>
      <c r="QUM29" s="25"/>
      <c r="QUX29" s="25"/>
      <c r="QUY29" s="23"/>
      <c r="QUZ29" s="25"/>
      <c r="QVK29" s="25"/>
      <c r="QVL29" s="23"/>
      <c r="QVM29" s="25"/>
      <c r="QVX29" s="25"/>
      <c r="QVY29" s="23"/>
      <c r="QVZ29" s="25"/>
      <c r="QWK29" s="25"/>
      <c r="QWL29" s="23"/>
      <c r="QWM29" s="25"/>
      <c r="QWX29" s="25"/>
      <c r="QWY29" s="23"/>
      <c r="QWZ29" s="25"/>
      <c r="QXK29" s="25"/>
      <c r="QXL29" s="23"/>
      <c r="QXM29" s="25"/>
      <c r="QXX29" s="25"/>
      <c r="QXY29" s="23"/>
      <c r="QXZ29" s="25"/>
      <c r="QYK29" s="25"/>
      <c r="QYL29" s="23"/>
      <c r="QYM29" s="25"/>
      <c r="QYX29" s="25"/>
      <c r="QYY29" s="23"/>
      <c r="QYZ29" s="25"/>
      <c r="QZK29" s="25"/>
      <c r="QZL29" s="23"/>
      <c r="QZM29" s="25"/>
      <c r="QZX29" s="25"/>
      <c r="QZY29" s="23"/>
      <c r="QZZ29" s="25"/>
      <c r="RAK29" s="25"/>
      <c r="RAL29" s="23"/>
      <c r="RAM29" s="25"/>
      <c r="RAX29" s="25"/>
      <c r="RAY29" s="23"/>
      <c r="RAZ29" s="25"/>
      <c r="RBK29" s="25"/>
      <c r="RBL29" s="23"/>
      <c r="RBM29" s="25"/>
      <c r="RBX29" s="25"/>
      <c r="RBY29" s="23"/>
      <c r="RBZ29" s="25"/>
      <c r="RCK29" s="25"/>
      <c r="RCL29" s="23"/>
      <c r="RCM29" s="25"/>
      <c r="RCX29" s="25"/>
      <c r="RCY29" s="23"/>
      <c r="RCZ29" s="25"/>
      <c r="RDK29" s="25"/>
      <c r="RDL29" s="23"/>
      <c r="RDM29" s="25"/>
      <c r="RDX29" s="25"/>
      <c r="RDY29" s="23"/>
      <c r="RDZ29" s="25"/>
      <c r="REK29" s="25"/>
      <c r="REL29" s="23"/>
      <c r="REM29" s="25"/>
      <c r="REX29" s="25"/>
      <c r="REY29" s="23"/>
      <c r="REZ29" s="25"/>
      <c r="RFK29" s="25"/>
      <c r="RFL29" s="23"/>
      <c r="RFM29" s="25"/>
      <c r="RFX29" s="25"/>
      <c r="RFY29" s="23"/>
      <c r="RFZ29" s="25"/>
      <c r="RGK29" s="25"/>
      <c r="RGL29" s="23"/>
      <c r="RGM29" s="25"/>
      <c r="RGX29" s="25"/>
      <c r="RGY29" s="23"/>
      <c r="RGZ29" s="25"/>
      <c r="RHK29" s="25"/>
      <c r="RHL29" s="23"/>
      <c r="RHM29" s="25"/>
      <c r="RHX29" s="25"/>
      <c r="RHY29" s="23"/>
      <c r="RHZ29" s="25"/>
      <c r="RIK29" s="25"/>
      <c r="RIL29" s="23"/>
      <c r="RIM29" s="25"/>
      <c r="RIX29" s="25"/>
      <c r="RIY29" s="23"/>
      <c r="RIZ29" s="25"/>
      <c r="RJK29" s="25"/>
      <c r="RJL29" s="23"/>
      <c r="RJM29" s="25"/>
      <c r="RJX29" s="25"/>
      <c r="RJY29" s="23"/>
      <c r="RJZ29" s="25"/>
      <c r="RKK29" s="25"/>
      <c r="RKL29" s="23"/>
      <c r="RKM29" s="25"/>
      <c r="RKX29" s="25"/>
      <c r="RKY29" s="23"/>
      <c r="RKZ29" s="25"/>
      <c r="RLK29" s="25"/>
      <c r="RLL29" s="23"/>
      <c r="RLM29" s="25"/>
      <c r="RLX29" s="25"/>
      <c r="RLY29" s="23"/>
      <c r="RLZ29" s="25"/>
      <c r="RMK29" s="25"/>
      <c r="RML29" s="23"/>
      <c r="RMM29" s="25"/>
      <c r="RMX29" s="25"/>
      <c r="RMY29" s="23"/>
      <c r="RMZ29" s="25"/>
      <c r="RNK29" s="25"/>
      <c r="RNL29" s="23"/>
      <c r="RNM29" s="25"/>
      <c r="RNX29" s="25"/>
      <c r="RNY29" s="23"/>
      <c r="RNZ29" s="25"/>
      <c r="ROK29" s="25"/>
      <c r="ROL29" s="23"/>
      <c r="ROM29" s="25"/>
      <c r="ROX29" s="25"/>
      <c r="ROY29" s="23"/>
      <c r="ROZ29" s="25"/>
      <c r="RPK29" s="25"/>
      <c r="RPL29" s="23"/>
      <c r="RPM29" s="25"/>
      <c r="RPX29" s="25"/>
      <c r="RPY29" s="23"/>
      <c r="RPZ29" s="25"/>
      <c r="RQK29" s="25"/>
      <c r="RQL29" s="23"/>
      <c r="RQM29" s="25"/>
      <c r="RQX29" s="25"/>
      <c r="RQY29" s="23"/>
      <c r="RQZ29" s="25"/>
      <c r="RRK29" s="25"/>
      <c r="RRL29" s="23"/>
      <c r="RRM29" s="25"/>
      <c r="RRX29" s="25"/>
      <c r="RRY29" s="23"/>
      <c r="RRZ29" s="25"/>
      <c r="RSK29" s="25"/>
      <c r="RSL29" s="23"/>
      <c r="RSM29" s="25"/>
      <c r="RSX29" s="25"/>
      <c r="RSY29" s="23"/>
      <c r="RSZ29" s="25"/>
      <c r="RTK29" s="25"/>
      <c r="RTL29" s="23"/>
      <c r="RTM29" s="25"/>
      <c r="RTX29" s="25"/>
      <c r="RTY29" s="23"/>
      <c r="RTZ29" s="25"/>
      <c r="RUK29" s="25"/>
      <c r="RUL29" s="23"/>
      <c r="RUM29" s="25"/>
      <c r="RUX29" s="25"/>
      <c r="RUY29" s="23"/>
      <c r="RUZ29" s="25"/>
      <c r="RVK29" s="25"/>
      <c r="RVL29" s="23"/>
      <c r="RVM29" s="25"/>
      <c r="RVX29" s="25"/>
      <c r="RVY29" s="23"/>
      <c r="RVZ29" s="25"/>
      <c r="RWK29" s="25"/>
      <c r="RWL29" s="23"/>
      <c r="RWM29" s="25"/>
      <c r="RWX29" s="25"/>
      <c r="RWY29" s="23"/>
      <c r="RWZ29" s="25"/>
      <c r="RXK29" s="25"/>
      <c r="RXL29" s="23"/>
      <c r="RXM29" s="25"/>
      <c r="RXX29" s="25"/>
      <c r="RXY29" s="23"/>
      <c r="RXZ29" s="25"/>
      <c r="RYK29" s="25"/>
      <c r="RYL29" s="23"/>
      <c r="RYM29" s="25"/>
      <c r="RYX29" s="25"/>
      <c r="RYY29" s="23"/>
      <c r="RYZ29" s="25"/>
      <c r="RZK29" s="25"/>
      <c r="RZL29" s="23"/>
      <c r="RZM29" s="25"/>
      <c r="RZX29" s="25"/>
      <c r="RZY29" s="23"/>
      <c r="RZZ29" s="25"/>
      <c r="SAK29" s="25"/>
      <c r="SAL29" s="23"/>
      <c r="SAM29" s="25"/>
      <c r="SAX29" s="25"/>
      <c r="SAY29" s="23"/>
      <c r="SAZ29" s="25"/>
      <c r="SBK29" s="25"/>
      <c r="SBL29" s="23"/>
      <c r="SBM29" s="25"/>
      <c r="SBX29" s="25"/>
      <c r="SBY29" s="23"/>
      <c r="SBZ29" s="25"/>
      <c r="SCK29" s="25"/>
      <c r="SCL29" s="23"/>
      <c r="SCM29" s="25"/>
      <c r="SCX29" s="25"/>
      <c r="SCY29" s="23"/>
      <c r="SCZ29" s="25"/>
      <c r="SDK29" s="25"/>
      <c r="SDL29" s="23"/>
      <c r="SDM29" s="25"/>
      <c r="SDX29" s="25"/>
      <c r="SDY29" s="23"/>
      <c r="SDZ29" s="25"/>
      <c r="SEK29" s="25"/>
      <c r="SEL29" s="23"/>
      <c r="SEM29" s="25"/>
      <c r="SEX29" s="25"/>
      <c r="SEY29" s="23"/>
      <c r="SEZ29" s="25"/>
      <c r="SFK29" s="25"/>
      <c r="SFL29" s="23"/>
      <c r="SFM29" s="25"/>
      <c r="SFX29" s="25"/>
      <c r="SFY29" s="23"/>
      <c r="SFZ29" s="25"/>
      <c r="SGK29" s="25"/>
      <c r="SGL29" s="23"/>
      <c r="SGM29" s="25"/>
      <c r="SGX29" s="25"/>
      <c r="SGY29" s="23"/>
      <c r="SGZ29" s="25"/>
      <c r="SHK29" s="25"/>
      <c r="SHL29" s="23"/>
      <c r="SHM29" s="25"/>
      <c r="SHX29" s="25"/>
      <c r="SHY29" s="23"/>
      <c r="SHZ29" s="25"/>
      <c r="SIK29" s="25"/>
      <c r="SIL29" s="23"/>
      <c r="SIM29" s="25"/>
      <c r="SIX29" s="25"/>
      <c r="SIY29" s="23"/>
      <c r="SIZ29" s="25"/>
      <c r="SJK29" s="25"/>
      <c r="SJL29" s="23"/>
      <c r="SJM29" s="25"/>
      <c r="SJX29" s="25"/>
      <c r="SJY29" s="23"/>
      <c r="SJZ29" s="25"/>
      <c r="SKK29" s="25"/>
      <c r="SKL29" s="23"/>
      <c r="SKM29" s="25"/>
      <c r="SKX29" s="25"/>
      <c r="SKY29" s="23"/>
      <c r="SKZ29" s="25"/>
      <c r="SLK29" s="25"/>
      <c r="SLL29" s="23"/>
      <c r="SLM29" s="25"/>
      <c r="SLX29" s="25"/>
      <c r="SLY29" s="23"/>
      <c r="SLZ29" s="25"/>
      <c r="SMK29" s="25"/>
      <c r="SML29" s="23"/>
      <c r="SMM29" s="25"/>
      <c r="SMX29" s="25"/>
      <c r="SMY29" s="23"/>
      <c r="SMZ29" s="25"/>
      <c r="SNK29" s="25"/>
      <c r="SNL29" s="23"/>
      <c r="SNM29" s="25"/>
      <c r="SNX29" s="25"/>
      <c r="SNY29" s="23"/>
      <c r="SNZ29" s="25"/>
      <c r="SOK29" s="25"/>
      <c r="SOL29" s="23"/>
      <c r="SOM29" s="25"/>
      <c r="SOX29" s="25"/>
      <c r="SOY29" s="23"/>
      <c r="SOZ29" s="25"/>
      <c r="SPK29" s="25"/>
      <c r="SPL29" s="23"/>
      <c r="SPM29" s="25"/>
      <c r="SPX29" s="25"/>
      <c r="SPY29" s="23"/>
      <c r="SPZ29" s="25"/>
      <c r="SQK29" s="25"/>
      <c r="SQL29" s="23"/>
      <c r="SQM29" s="25"/>
      <c r="SQX29" s="25"/>
      <c r="SQY29" s="23"/>
      <c r="SQZ29" s="25"/>
      <c r="SRK29" s="25"/>
      <c r="SRL29" s="23"/>
      <c r="SRM29" s="25"/>
      <c r="SRX29" s="25"/>
      <c r="SRY29" s="23"/>
      <c r="SRZ29" s="25"/>
      <c r="SSK29" s="25"/>
      <c r="SSL29" s="23"/>
      <c r="SSM29" s="25"/>
      <c r="SSX29" s="25"/>
      <c r="SSY29" s="23"/>
      <c r="SSZ29" s="25"/>
      <c r="STK29" s="25"/>
      <c r="STL29" s="23"/>
      <c r="STM29" s="25"/>
      <c r="STX29" s="25"/>
      <c r="STY29" s="23"/>
      <c r="STZ29" s="25"/>
      <c r="SUK29" s="25"/>
      <c r="SUL29" s="23"/>
      <c r="SUM29" s="25"/>
      <c r="SUX29" s="25"/>
      <c r="SUY29" s="23"/>
      <c r="SUZ29" s="25"/>
      <c r="SVK29" s="25"/>
      <c r="SVL29" s="23"/>
      <c r="SVM29" s="25"/>
      <c r="SVX29" s="25"/>
      <c r="SVY29" s="23"/>
      <c r="SVZ29" s="25"/>
      <c r="SWK29" s="25"/>
      <c r="SWL29" s="23"/>
      <c r="SWM29" s="25"/>
      <c r="SWX29" s="25"/>
      <c r="SWY29" s="23"/>
      <c r="SWZ29" s="25"/>
      <c r="SXK29" s="25"/>
      <c r="SXL29" s="23"/>
      <c r="SXM29" s="25"/>
      <c r="SXX29" s="25"/>
      <c r="SXY29" s="23"/>
      <c r="SXZ29" s="25"/>
      <c r="SYK29" s="25"/>
      <c r="SYL29" s="23"/>
      <c r="SYM29" s="25"/>
      <c r="SYX29" s="25"/>
      <c r="SYY29" s="23"/>
      <c r="SYZ29" s="25"/>
      <c r="SZK29" s="25"/>
      <c r="SZL29" s="23"/>
      <c r="SZM29" s="25"/>
      <c r="SZX29" s="25"/>
      <c r="SZY29" s="23"/>
      <c r="SZZ29" s="25"/>
      <c r="TAK29" s="25"/>
      <c r="TAL29" s="23"/>
      <c r="TAM29" s="25"/>
      <c r="TAX29" s="25"/>
      <c r="TAY29" s="23"/>
      <c r="TAZ29" s="25"/>
      <c r="TBK29" s="25"/>
      <c r="TBL29" s="23"/>
      <c r="TBM29" s="25"/>
      <c r="TBX29" s="25"/>
      <c r="TBY29" s="23"/>
      <c r="TBZ29" s="25"/>
      <c r="TCK29" s="25"/>
      <c r="TCL29" s="23"/>
      <c r="TCM29" s="25"/>
      <c r="TCX29" s="25"/>
      <c r="TCY29" s="23"/>
      <c r="TCZ29" s="25"/>
      <c r="TDK29" s="25"/>
      <c r="TDL29" s="23"/>
      <c r="TDM29" s="25"/>
      <c r="TDX29" s="25"/>
      <c r="TDY29" s="23"/>
      <c r="TDZ29" s="25"/>
      <c r="TEK29" s="25"/>
      <c r="TEL29" s="23"/>
      <c r="TEM29" s="25"/>
      <c r="TEX29" s="25"/>
      <c r="TEY29" s="23"/>
      <c r="TEZ29" s="25"/>
      <c r="TFK29" s="25"/>
      <c r="TFL29" s="23"/>
      <c r="TFM29" s="25"/>
      <c r="TFX29" s="25"/>
      <c r="TFY29" s="23"/>
      <c r="TFZ29" s="25"/>
      <c r="TGK29" s="25"/>
      <c r="TGL29" s="23"/>
      <c r="TGM29" s="25"/>
      <c r="TGX29" s="25"/>
      <c r="TGY29" s="23"/>
      <c r="TGZ29" s="25"/>
      <c r="THK29" s="25"/>
      <c r="THL29" s="23"/>
      <c r="THM29" s="25"/>
      <c r="THX29" s="25"/>
      <c r="THY29" s="23"/>
      <c r="THZ29" s="25"/>
      <c r="TIK29" s="25"/>
      <c r="TIL29" s="23"/>
      <c r="TIM29" s="25"/>
      <c r="TIX29" s="25"/>
      <c r="TIY29" s="23"/>
      <c r="TIZ29" s="25"/>
      <c r="TJK29" s="25"/>
      <c r="TJL29" s="23"/>
      <c r="TJM29" s="25"/>
      <c r="TJX29" s="25"/>
      <c r="TJY29" s="23"/>
      <c r="TJZ29" s="25"/>
      <c r="TKK29" s="25"/>
      <c r="TKL29" s="23"/>
      <c r="TKM29" s="25"/>
      <c r="TKX29" s="25"/>
      <c r="TKY29" s="23"/>
      <c r="TKZ29" s="25"/>
      <c r="TLK29" s="25"/>
      <c r="TLL29" s="23"/>
      <c r="TLM29" s="25"/>
      <c r="TLX29" s="25"/>
      <c r="TLY29" s="23"/>
      <c r="TLZ29" s="25"/>
      <c r="TMK29" s="25"/>
      <c r="TML29" s="23"/>
      <c r="TMM29" s="25"/>
      <c r="TMX29" s="25"/>
      <c r="TMY29" s="23"/>
      <c r="TMZ29" s="25"/>
      <c r="TNK29" s="25"/>
      <c r="TNL29" s="23"/>
      <c r="TNM29" s="25"/>
      <c r="TNX29" s="25"/>
      <c r="TNY29" s="23"/>
      <c r="TNZ29" s="25"/>
      <c r="TOK29" s="25"/>
      <c r="TOL29" s="23"/>
      <c r="TOM29" s="25"/>
      <c r="TOX29" s="25"/>
      <c r="TOY29" s="23"/>
      <c r="TOZ29" s="25"/>
      <c r="TPK29" s="25"/>
      <c r="TPL29" s="23"/>
      <c r="TPM29" s="25"/>
      <c r="TPX29" s="25"/>
      <c r="TPY29" s="23"/>
      <c r="TPZ29" s="25"/>
      <c r="TQK29" s="25"/>
      <c r="TQL29" s="23"/>
      <c r="TQM29" s="25"/>
      <c r="TQX29" s="25"/>
      <c r="TQY29" s="23"/>
      <c r="TQZ29" s="25"/>
      <c r="TRK29" s="25"/>
      <c r="TRL29" s="23"/>
      <c r="TRM29" s="25"/>
      <c r="TRX29" s="25"/>
      <c r="TRY29" s="23"/>
      <c r="TRZ29" s="25"/>
      <c r="TSK29" s="25"/>
      <c r="TSL29" s="23"/>
      <c r="TSM29" s="25"/>
      <c r="TSX29" s="25"/>
      <c r="TSY29" s="23"/>
      <c r="TSZ29" s="25"/>
      <c r="TTK29" s="25"/>
      <c r="TTL29" s="23"/>
      <c r="TTM29" s="25"/>
      <c r="TTX29" s="25"/>
      <c r="TTY29" s="23"/>
      <c r="TTZ29" s="25"/>
      <c r="TUK29" s="25"/>
      <c r="TUL29" s="23"/>
      <c r="TUM29" s="25"/>
      <c r="TUX29" s="25"/>
      <c r="TUY29" s="23"/>
      <c r="TUZ29" s="25"/>
      <c r="TVK29" s="25"/>
      <c r="TVL29" s="23"/>
      <c r="TVM29" s="25"/>
      <c r="TVX29" s="25"/>
      <c r="TVY29" s="23"/>
      <c r="TVZ29" s="25"/>
      <c r="TWK29" s="25"/>
      <c r="TWL29" s="23"/>
      <c r="TWM29" s="25"/>
      <c r="TWX29" s="25"/>
      <c r="TWY29" s="23"/>
      <c r="TWZ29" s="25"/>
      <c r="TXK29" s="25"/>
      <c r="TXL29" s="23"/>
      <c r="TXM29" s="25"/>
      <c r="TXX29" s="25"/>
      <c r="TXY29" s="23"/>
      <c r="TXZ29" s="25"/>
      <c r="TYK29" s="25"/>
      <c r="TYL29" s="23"/>
      <c r="TYM29" s="25"/>
      <c r="TYX29" s="25"/>
      <c r="TYY29" s="23"/>
      <c r="TYZ29" s="25"/>
      <c r="TZK29" s="25"/>
      <c r="TZL29" s="23"/>
      <c r="TZM29" s="25"/>
      <c r="TZX29" s="25"/>
      <c r="TZY29" s="23"/>
      <c r="TZZ29" s="25"/>
      <c r="UAK29" s="25"/>
      <c r="UAL29" s="23"/>
      <c r="UAM29" s="25"/>
      <c r="UAX29" s="25"/>
      <c r="UAY29" s="23"/>
      <c r="UAZ29" s="25"/>
      <c r="UBK29" s="25"/>
      <c r="UBL29" s="23"/>
      <c r="UBM29" s="25"/>
      <c r="UBX29" s="25"/>
      <c r="UBY29" s="23"/>
      <c r="UBZ29" s="25"/>
      <c r="UCK29" s="25"/>
      <c r="UCL29" s="23"/>
      <c r="UCM29" s="25"/>
      <c r="UCX29" s="25"/>
      <c r="UCY29" s="23"/>
      <c r="UCZ29" s="25"/>
      <c r="UDK29" s="25"/>
      <c r="UDL29" s="23"/>
      <c r="UDM29" s="25"/>
      <c r="UDX29" s="25"/>
      <c r="UDY29" s="23"/>
      <c r="UDZ29" s="25"/>
      <c r="UEK29" s="25"/>
      <c r="UEL29" s="23"/>
      <c r="UEM29" s="25"/>
      <c r="UEX29" s="25"/>
      <c r="UEY29" s="23"/>
      <c r="UEZ29" s="25"/>
      <c r="UFK29" s="25"/>
      <c r="UFL29" s="23"/>
      <c r="UFM29" s="25"/>
      <c r="UFX29" s="25"/>
      <c r="UFY29" s="23"/>
      <c r="UFZ29" s="25"/>
      <c r="UGK29" s="25"/>
      <c r="UGL29" s="23"/>
      <c r="UGM29" s="25"/>
      <c r="UGX29" s="25"/>
      <c r="UGY29" s="23"/>
      <c r="UGZ29" s="25"/>
      <c r="UHK29" s="25"/>
      <c r="UHL29" s="23"/>
      <c r="UHM29" s="25"/>
      <c r="UHX29" s="25"/>
      <c r="UHY29" s="23"/>
      <c r="UHZ29" s="25"/>
      <c r="UIK29" s="25"/>
      <c r="UIL29" s="23"/>
      <c r="UIM29" s="25"/>
      <c r="UIX29" s="25"/>
      <c r="UIY29" s="23"/>
      <c r="UIZ29" s="25"/>
      <c r="UJK29" s="25"/>
      <c r="UJL29" s="23"/>
      <c r="UJM29" s="25"/>
      <c r="UJX29" s="25"/>
      <c r="UJY29" s="23"/>
      <c r="UJZ29" s="25"/>
      <c r="UKK29" s="25"/>
      <c r="UKL29" s="23"/>
      <c r="UKM29" s="25"/>
      <c r="UKX29" s="25"/>
      <c r="UKY29" s="23"/>
      <c r="UKZ29" s="25"/>
      <c r="ULK29" s="25"/>
      <c r="ULL29" s="23"/>
      <c r="ULM29" s="25"/>
      <c r="ULX29" s="25"/>
      <c r="ULY29" s="23"/>
      <c r="ULZ29" s="25"/>
      <c r="UMK29" s="25"/>
      <c r="UML29" s="23"/>
      <c r="UMM29" s="25"/>
      <c r="UMX29" s="25"/>
      <c r="UMY29" s="23"/>
      <c r="UMZ29" s="25"/>
      <c r="UNK29" s="25"/>
      <c r="UNL29" s="23"/>
      <c r="UNM29" s="25"/>
      <c r="UNX29" s="25"/>
      <c r="UNY29" s="23"/>
      <c r="UNZ29" s="25"/>
      <c r="UOK29" s="25"/>
      <c r="UOL29" s="23"/>
      <c r="UOM29" s="25"/>
      <c r="UOX29" s="25"/>
      <c r="UOY29" s="23"/>
      <c r="UOZ29" s="25"/>
      <c r="UPK29" s="25"/>
      <c r="UPL29" s="23"/>
      <c r="UPM29" s="25"/>
      <c r="UPX29" s="25"/>
      <c r="UPY29" s="23"/>
      <c r="UPZ29" s="25"/>
      <c r="UQK29" s="25"/>
      <c r="UQL29" s="23"/>
      <c r="UQM29" s="25"/>
      <c r="UQX29" s="25"/>
      <c r="UQY29" s="23"/>
      <c r="UQZ29" s="25"/>
      <c r="URK29" s="25"/>
      <c r="URL29" s="23"/>
      <c r="URM29" s="25"/>
      <c r="URX29" s="25"/>
      <c r="URY29" s="23"/>
      <c r="URZ29" s="25"/>
      <c r="USK29" s="25"/>
      <c r="USL29" s="23"/>
      <c r="USM29" s="25"/>
      <c r="USX29" s="25"/>
      <c r="USY29" s="23"/>
      <c r="USZ29" s="25"/>
      <c r="UTK29" s="25"/>
      <c r="UTL29" s="23"/>
      <c r="UTM29" s="25"/>
      <c r="UTX29" s="25"/>
      <c r="UTY29" s="23"/>
      <c r="UTZ29" s="25"/>
      <c r="UUK29" s="25"/>
      <c r="UUL29" s="23"/>
      <c r="UUM29" s="25"/>
      <c r="UUX29" s="25"/>
      <c r="UUY29" s="23"/>
      <c r="UUZ29" s="25"/>
      <c r="UVK29" s="25"/>
      <c r="UVL29" s="23"/>
      <c r="UVM29" s="25"/>
      <c r="UVX29" s="25"/>
      <c r="UVY29" s="23"/>
      <c r="UVZ29" s="25"/>
      <c r="UWK29" s="25"/>
      <c r="UWL29" s="23"/>
      <c r="UWM29" s="25"/>
      <c r="UWX29" s="25"/>
      <c r="UWY29" s="23"/>
      <c r="UWZ29" s="25"/>
      <c r="UXK29" s="25"/>
      <c r="UXL29" s="23"/>
      <c r="UXM29" s="25"/>
      <c r="UXX29" s="25"/>
      <c r="UXY29" s="23"/>
      <c r="UXZ29" s="25"/>
      <c r="UYK29" s="25"/>
      <c r="UYL29" s="23"/>
      <c r="UYM29" s="25"/>
      <c r="UYX29" s="25"/>
      <c r="UYY29" s="23"/>
      <c r="UYZ29" s="25"/>
      <c r="UZK29" s="25"/>
      <c r="UZL29" s="23"/>
      <c r="UZM29" s="25"/>
      <c r="UZX29" s="25"/>
      <c r="UZY29" s="23"/>
      <c r="UZZ29" s="25"/>
      <c r="VAK29" s="25"/>
      <c r="VAL29" s="23"/>
      <c r="VAM29" s="25"/>
      <c r="VAX29" s="25"/>
      <c r="VAY29" s="23"/>
      <c r="VAZ29" s="25"/>
      <c r="VBK29" s="25"/>
      <c r="VBL29" s="23"/>
      <c r="VBM29" s="25"/>
      <c r="VBX29" s="25"/>
      <c r="VBY29" s="23"/>
      <c r="VBZ29" s="25"/>
      <c r="VCK29" s="25"/>
      <c r="VCL29" s="23"/>
      <c r="VCM29" s="25"/>
      <c r="VCX29" s="25"/>
      <c r="VCY29" s="23"/>
      <c r="VCZ29" s="25"/>
      <c r="VDK29" s="25"/>
      <c r="VDL29" s="23"/>
      <c r="VDM29" s="25"/>
      <c r="VDX29" s="25"/>
      <c r="VDY29" s="23"/>
      <c r="VDZ29" s="25"/>
      <c r="VEK29" s="25"/>
      <c r="VEL29" s="23"/>
      <c r="VEM29" s="25"/>
      <c r="VEX29" s="25"/>
      <c r="VEY29" s="23"/>
      <c r="VEZ29" s="25"/>
      <c r="VFK29" s="25"/>
      <c r="VFL29" s="23"/>
      <c r="VFM29" s="25"/>
      <c r="VFX29" s="25"/>
      <c r="VFY29" s="23"/>
      <c r="VFZ29" s="25"/>
      <c r="VGK29" s="25"/>
      <c r="VGL29" s="23"/>
      <c r="VGM29" s="25"/>
      <c r="VGX29" s="25"/>
      <c r="VGY29" s="23"/>
      <c r="VGZ29" s="25"/>
      <c r="VHK29" s="25"/>
      <c r="VHL29" s="23"/>
      <c r="VHM29" s="25"/>
      <c r="VHX29" s="25"/>
      <c r="VHY29" s="23"/>
      <c r="VHZ29" s="25"/>
      <c r="VIK29" s="25"/>
      <c r="VIL29" s="23"/>
      <c r="VIM29" s="25"/>
      <c r="VIX29" s="25"/>
      <c r="VIY29" s="23"/>
      <c r="VIZ29" s="25"/>
      <c r="VJK29" s="25"/>
      <c r="VJL29" s="23"/>
      <c r="VJM29" s="25"/>
      <c r="VJX29" s="25"/>
      <c r="VJY29" s="23"/>
      <c r="VJZ29" s="25"/>
      <c r="VKK29" s="25"/>
      <c r="VKL29" s="23"/>
      <c r="VKM29" s="25"/>
      <c r="VKX29" s="25"/>
      <c r="VKY29" s="23"/>
      <c r="VKZ29" s="25"/>
      <c r="VLK29" s="25"/>
      <c r="VLL29" s="23"/>
      <c r="VLM29" s="25"/>
      <c r="VLX29" s="25"/>
      <c r="VLY29" s="23"/>
      <c r="VLZ29" s="25"/>
      <c r="VMK29" s="25"/>
      <c r="VML29" s="23"/>
      <c r="VMM29" s="25"/>
      <c r="VMX29" s="25"/>
      <c r="VMY29" s="23"/>
      <c r="VMZ29" s="25"/>
      <c r="VNK29" s="25"/>
      <c r="VNL29" s="23"/>
      <c r="VNM29" s="25"/>
      <c r="VNX29" s="25"/>
      <c r="VNY29" s="23"/>
      <c r="VNZ29" s="25"/>
      <c r="VOK29" s="25"/>
      <c r="VOL29" s="23"/>
      <c r="VOM29" s="25"/>
      <c r="VOX29" s="25"/>
      <c r="VOY29" s="23"/>
      <c r="VOZ29" s="25"/>
      <c r="VPK29" s="25"/>
      <c r="VPL29" s="23"/>
      <c r="VPM29" s="25"/>
      <c r="VPX29" s="25"/>
      <c r="VPY29" s="23"/>
      <c r="VPZ29" s="25"/>
      <c r="VQK29" s="25"/>
      <c r="VQL29" s="23"/>
      <c r="VQM29" s="25"/>
      <c r="VQX29" s="25"/>
      <c r="VQY29" s="23"/>
      <c r="VQZ29" s="25"/>
      <c r="VRK29" s="25"/>
      <c r="VRL29" s="23"/>
      <c r="VRM29" s="25"/>
      <c r="VRX29" s="25"/>
      <c r="VRY29" s="23"/>
      <c r="VRZ29" s="25"/>
      <c r="VSK29" s="25"/>
      <c r="VSL29" s="23"/>
      <c r="VSM29" s="25"/>
      <c r="VSX29" s="25"/>
      <c r="VSY29" s="23"/>
      <c r="VSZ29" s="25"/>
      <c r="VTK29" s="25"/>
      <c r="VTL29" s="23"/>
      <c r="VTM29" s="25"/>
      <c r="VTX29" s="25"/>
      <c r="VTY29" s="23"/>
      <c r="VTZ29" s="25"/>
      <c r="VUK29" s="25"/>
      <c r="VUL29" s="23"/>
      <c r="VUM29" s="25"/>
      <c r="VUX29" s="25"/>
      <c r="VUY29" s="23"/>
      <c r="VUZ29" s="25"/>
      <c r="VVK29" s="25"/>
      <c r="VVL29" s="23"/>
      <c r="VVM29" s="25"/>
      <c r="VVX29" s="25"/>
      <c r="VVY29" s="23"/>
      <c r="VVZ29" s="25"/>
      <c r="VWK29" s="25"/>
      <c r="VWL29" s="23"/>
      <c r="VWM29" s="25"/>
      <c r="VWX29" s="25"/>
      <c r="VWY29" s="23"/>
      <c r="VWZ29" s="25"/>
      <c r="VXK29" s="25"/>
      <c r="VXL29" s="23"/>
      <c r="VXM29" s="25"/>
      <c r="VXX29" s="25"/>
      <c r="VXY29" s="23"/>
      <c r="VXZ29" s="25"/>
      <c r="VYK29" s="25"/>
      <c r="VYL29" s="23"/>
      <c r="VYM29" s="25"/>
      <c r="VYX29" s="25"/>
      <c r="VYY29" s="23"/>
      <c r="VYZ29" s="25"/>
      <c r="VZK29" s="25"/>
      <c r="VZL29" s="23"/>
      <c r="VZM29" s="25"/>
      <c r="VZX29" s="25"/>
      <c r="VZY29" s="23"/>
      <c r="VZZ29" s="25"/>
      <c r="WAK29" s="25"/>
      <c r="WAL29" s="23"/>
      <c r="WAM29" s="25"/>
      <c r="WAX29" s="25"/>
      <c r="WAY29" s="23"/>
      <c r="WAZ29" s="25"/>
      <c r="WBK29" s="25"/>
      <c r="WBL29" s="23"/>
      <c r="WBM29" s="25"/>
      <c r="WBX29" s="25"/>
      <c r="WBY29" s="23"/>
      <c r="WBZ29" s="25"/>
      <c r="WCK29" s="25"/>
      <c r="WCL29" s="23"/>
      <c r="WCM29" s="25"/>
      <c r="WCX29" s="25"/>
      <c r="WCY29" s="23"/>
      <c r="WCZ29" s="25"/>
      <c r="WDK29" s="25"/>
      <c r="WDL29" s="23"/>
      <c r="WDM29" s="25"/>
      <c r="WDX29" s="25"/>
      <c r="WDY29" s="23"/>
      <c r="WDZ29" s="25"/>
      <c r="WEK29" s="25"/>
      <c r="WEL29" s="23"/>
      <c r="WEM29" s="25"/>
      <c r="WEX29" s="25"/>
      <c r="WEY29" s="23"/>
      <c r="WEZ29" s="25"/>
      <c r="WFK29" s="25"/>
      <c r="WFL29" s="23"/>
      <c r="WFM29" s="25"/>
      <c r="WFX29" s="25"/>
      <c r="WFY29" s="23"/>
      <c r="WFZ29" s="25"/>
      <c r="WGK29" s="25"/>
      <c r="WGL29" s="23"/>
      <c r="WGM29" s="25"/>
      <c r="WGX29" s="25"/>
      <c r="WGY29" s="23"/>
      <c r="WGZ29" s="25"/>
      <c r="WHK29" s="25"/>
      <c r="WHL29" s="23"/>
      <c r="WHM29" s="25"/>
      <c r="WHX29" s="25"/>
      <c r="WHY29" s="23"/>
      <c r="WHZ29" s="25"/>
      <c r="WIK29" s="25"/>
      <c r="WIL29" s="23"/>
      <c r="WIM29" s="25"/>
      <c r="WIX29" s="25"/>
      <c r="WIY29" s="23"/>
      <c r="WIZ29" s="25"/>
      <c r="WJK29" s="25"/>
      <c r="WJL29" s="23"/>
      <c r="WJM29" s="25"/>
      <c r="WJX29" s="25"/>
      <c r="WJY29" s="23"/>
      <c r="WJZ29" s="25"/>
      <c r="WKK29" s="25"/>
      <c r="WKL29" s="23"/>
      <c r="WKM29" s="25"/>
      <c r="WKX29" s="25"/>
      <c r="WKY29" s="23"/>
      <c r="WKZ29" s="25"/>
      <c r="WLK29" s="25"/>
      <c r="WLL29" s="23"/>
      <c r="WLM29" s="25"/>
      <c r="WLX29" s="25"/>
      <c r="WLY29" s="23"/>
      <c r="WLZ29" s="25"/>
      <c r="WMK29" s="25"/>
      <c r="WML29" s="23"/>
      <c r="WMM29" s="25"/>
      <c r="WMX29" s="25"/>
      <c r="WMY29" s="23"/>
      <c r="WMZ29" s="25"/>
      <c r="WNK29" s="25"/>
      <c r="WNL29" s="23"/>
      <c r="WNM29" s="25"/>
      <c r="WNX29" s="25"/>
      <c r="WNY29" s="23"/>
      <c r="WNZ29" s="25"/>
      <c r="WOK29" s="25"/>
      <c r="WOL29" s="23"/>
      <c r="WOM29" s="25"/>
      <c r="WOX29" s="25"/>
      <c r="WOY29" s="23"/>
      <c r="WOZ29" s="25"/>
      <c r="WPK29" s="25"/>
      <c r="WPL29" s="23"/>
      <c r="WPM29" s="25"/>
      <c r="WPX29" s="25"/>
      <c r="WPY29" s="23"/>
      <c r="WPZ29" s="25"/>
      <c r="WQK29" s="25"/>
      <c r="WQL29" s="23"/>
      <c r="WQM29" s="25"/>
      <c r="WQX29" s="25"/>
      <c r="WQY29" s="23"/>
      <c r="WQZ29" s="25"/>
      <c r="WRK29" s="25"/>
      <c r="WRL29" s="23"/>
      <c r="WRM29" s="25"/>
      <c r="WRX29" s="25"/>
      <c r="WRY29" s="23"/>
      <c r="WRZ29" s="25"/>
      <c r="WSK29" s="25"/>
      <c r="WSL29" s="23"/>
      <c r="WSM29" s="25"/>
      <c r="WSX29" s="25"/>
      <c r="WSY29" s="23"/>
      <c r="WSZ29" s="25"/>
      <c r="WTK29" s="25"/>
      <c r="WTL29" s="23"/>
      <c r="WTM29" s="25"/>
      <c r="WTX29" s="25"/>
      <c r="WTY29" s="23"/>
      <c r="WTZ29" s="25"/>
      <c r="WUK29" s="25"/>
      <c r="WUL29" s="23"/>
      <c r="WUM29" s="25"/>
      <c r="WUX29" s="25"/>
      <c r="WUY29" s="23"/>
      <c r="WUZ29" s="25"/>
      <c r="WVK29" s="25"/>
      <c r="WVL29" s="23"/>
      <c r="WVM29" s="25"/>
      <c r="WVX29" s="25"/>
      <c r="WVY29" s="23"/>
      <c r="WVZ29" s="25"/>
      <c r="WWK29" s="25"/>
      <c r="WWL29" s="23"/>
      <c r="WWM29" s="25"/>
      <c r="WWX29" s="25"/>
      <c r="WWY29" s="23"/>
      <c r="WWZ29" s="25"/>
      <c r="WXK29" s="25"/>
      <c r="WXL29" s="23"/>
      <c r="WXM29" s="25"/>
      <c r="WXX29" s="25"/>
      <c r="WXY29" s="23"/>
      <c r="WXZ29" s="25"/>
      <c r="WYK29" s="25"/>
      <c r="WYL29" s="23"/>
      <c r="WYM29" s="25"/>
      <c r="WYX29" s="25"/>
      <c r="WYY29" s="23"/>
      <c r="WYZ29" s="25"/>
      <c r="WZK29" s="25"/>
      <c r="WZL29" s="23"/>
      <c r="WZM29" s="25"/>
      <c r="WZX29" s="25"/>
      <c r="WZY29" s="23"/>
      <c r="WZZ29" s="25"/>
      <c r="XAK29" s="25"/>
      <c r="XAL29" s="23"/>
      <c r="XAM29" s="25"/>
      <c r="XAX29" s="25"/>
      <c r="XAY29" s="23"/>
      <c r="XAZ29" s="25"/>
      <c r="XBK29" s="25"/>
      <c r="XBL29" s="23"/>
      <c r="XBM29" s="25"/>
      <c r="XBX29" s="25"/>
      <c r="XBY29" s="23"/>
      <c r="XBZ29" s="25"/>
      <c r="XCK29" s="25"/>
      <c r="XCL29" s="23"/>
      <c r="XCM29" s="25"/>
      <c r="XCX29" s="25"/>
      <c r="XCY29" s="23"/>
      <c r="XCZ29" s="25"/>
      <c r="XDK29" s="25"/>
      <c r="XDL29" s="23"/>
      <c r="XDM29" s="25"/>
      <c r="XDX29" s="25"/>
      <c r="XDY29" s="23"/>
      <c r="XDZ29" s="25"/>
      <c r="XEK29" s="25"/>
      <c r="XEL29" s="23"/>
      <c r="XEM29" s="25"/>
      <c r="XEX29" s="25"/>
      <c r="XEY29" s="23"/>
      <c r="XEZ29" s="25"/>
    </row>
    <row r="30" spans="1:1014 1025:2041 2052:3068 3079:4095 4106:6136 6147:7163 7174:8190 8201:10231 10242:11258 11269:12285 12296:13312 13323:14326 14337:15353 15364:16380" s="28" customFormat="1" ht="15.5" x14ac:dyDescent="0.35">
      <c r="A30" s="25" t="s">
        <v>35</v>
      </c>
      <c r="B30" s="16">
        <f t="shared" ref="B30:K30" si="19">B66</f>
        <v>0</v>
      </c>
      <c r="C30" s="16">
        <f t="shared" si="19"/>
        <v>0</v>
      </c>
      <c r="D30" s="16">
        <f t="shared" si="19"/>
        <v>0</v>
      </c>
      <c r="E30" s="16">
        <f t="shared" si="19"/>
        <v>0</v>
      </c>
      <c r="F30" s="16">
        <f t="shared" si="19"/>
        <v>0</v>
      </c>
      <c r="G30" s="16">
        <f t="shared" si="19"/>
        <v>0</v>
      </c>
      <c r="H30" s="16">
        <f t="shared" si="19"/>
        <v>0</v>
      </c>
      <c r="I30" s="16">
        <f t="shared" si="19"/>
        <v>0</v>
      </c>
      <c r="J30" s="16">
        <f t="shared" si="19"/>
        <v>0</v>
      </c>
      <c r="K30" s="16">
        <f t="shared" si="19"/>
        <v>0</v>
      </c>
      <c r="L30" s="16">
        <f t="shared" ref="L30" si="20">L66</f>
        <v>0</v>
      </c>
      <c r="Y30" s="23"/>
      <c r="Z30" s="25"/>
      <c r="AK30" s="25"/>
      <c r="AL30" s="23"/>
      <c r="AM30" s="25"/>
      <c r="AX30" s="25"/>
      <c r="AY30" s="23"/>
      <c r="AZ30" s="25"/>
      <c r="BK30" s="25"/>
      <c r="BL30" s="23"/>
      <c r="BM30" s="25"/>
      <c r="BX30" s="25"/>
      <c r="BY30" s="23"/>
      <c r="BZ30" s="25"/>
      <c r="CK30" s="25"/>
      <c r="CL30" s="23"/>
      <c r="CM30" s="25"/>
      <c r="CX30" s="25"/>
      <c r="CY30" s="23"/>
      <c r="CZ30" s="25"/>
      <c r="DK30" s="25"/>
      <c r="DL30" s="23"/>
      <c r="DM30" s="25"/>
      <c r="DX30" s="25"/>
      <c r="DY30" s="23"/>
      <c r="DZ30" s="25"/>
      <c r="EK30" s="25"/>
      <c r="EL30" s="23"/>
      <c r="EM30" s="25"/>
      <c r="EX30" s="25"/>
      <c r="EY30" s="23"/>
      <c r="EZ30" s="25"/>
      <c r="FK30" s="25"/>
      <c r="FL30" s="23"/>
      <c r="FM30" s="25"/>
      <c r="FX30" s="25"/>
      <c r="FY30" s="23"/>
      <c r="FZ30" s="25"/>
      <c r="GK30" s="25"/>
      <c r="GL30" s="23"/>
      <c r="GM30" s="25"/>
      <c r="GX30" s="25"/>
      <c r="GY30" s="23"/>
      <c r="GZ30" s="25"/>
      <c r="HK30" s="25"/>
      <c r="HL30" s="23"/>
      <c r="HM30" s="25"/>
      <c r="HX30" s="25"/>
      <c r="HY30" s="23"/>
      <c r="HZ30" s="25"/>
      <c r="IK30" s="25"/>
      <c r="IL30" s="23"/>
      <c r="IM30" s="25"/>
      <c r="IX30" s="25"/>
      <c r="IY30" s="23"/>
      <c r="IZ30" s="25"/>
      <c r="JK30" s="25"/>
      <c r="JL30" s="23"/>
      <c r="JM30" s="25"/>
      <c r="JX30" s="25"/>
      <c r="JY30" s="23"/>
      <c r="JZ30" s="25"/>
      <c r="KK30" s="25"/>
      <c r="KL30" s="23"/>
      <c r="KM30" s="25"/>
      <c r="KX30" s="25"/>
      <c r="KY30" s="23"/>
      <c r="KZ30" s="25"/>
      <c r="LK30" s="25"/>
      <c r="LL30" s="23"/>
      <c r="LM30" s="25"/>
      <c r="LX30" s="25"/>
      <c r="LY30" s="23"/>
      <c r="LZ30" s="25"/>
      <c r="MK30" s="25"/>
      <c r="ML30" s="23"/>
      <c r="MM30" s="25"/>
      <c r="MX30" s="25"/>
      <c r="MY30" s="23"/>
      <c r="MZ30" s="25"/>
      <c r="NK30" s="25"/>
      <c r="NL30" s="23"/>
      <c r="NM30" s="25"/>
      <c r="NX30" s="25"/>
      <c r="NY30" s="23"/>
      <c r="NZ30" s="25"/>
      <c r="OK30" s="25"/>
      <c r="OL30" s="23"/>
      <c r="OM30" s="25"/>
      <c r="OX30" s="25"/>
      <c r="OY30" s="23"/>
      <c r="OZ30" s="25"/>
      <c r="PK30" s="25"/>
      <c r="PL30" s="23"/>
      <c r="PM30" s="25"/>
      <c r="PX30" s="25"/>
      <c r="PY30" s="23"/>
      <c r="PZ30" s="25"/>
      <c r="QK30" s="25"/>
      <c r="QL30" s="23"/>
      <c r="QM30" s="25"/>
      <c r="QX30" s="25"/>
      <c r="QY30" s="23"/>
      <c r="QZ30" s="25"/>
      <c r="RK30" s="25"/>
      <c r="RL30" s="23"/>
      <c r="RM30" s="25"/>
      <c r="RX30" s="25"/>
      <c r="RY30" s="23"/>
      <c r="RZ30" s="25"/>
      <c r="SK30" s="25"/>
      <c r="SL30" s="23"/>
      <c r="SM30" s="25"/>
      <c r="SX30" s="25"/>
      <c r="SY30" s="23"/>
      <c r="SZ30" s="25"/>
      <c r="TK30" s="25"/>
      <c r="TL30" s="23"/>
      <c r="TM30" s="25"/>
      <c r="TX30" s="25"/>
      <c r="TY30" s="23"/>
      <c r="TZ30" s="25"/>
      <c r="UK30" s="25"/>
      <c r="UL30" s="23"/>
      <c r="UM30" s="25"/>
      <c r="UX30" s="25"/>
      <c r="UY30" s="23"/>
      <c r="UZ30" s="25"/>
      <c r="VK30" s="25"/>
      <c r="VL30" s="23"/>
      <c r="VM30" s="25"/>
      <c r="VX30" s="25"/>
      <c r="VY30" s="23"/>
      <c r="VZ30" s="25"/>
      <c r="WK30" s="25"/>
      <c r="WL30" s="23"/>
      <c r="WM30" s="25"/>
      <c r="WX30" s="25"/>
      <c r="WY30" s="23"/>
      <c r="WZ30" s="25"/>
      <c r="XK30" s="25"/>
      <c r="XL30" s="23"/>
      <c r="XM30" s="25"/>
      <c r="XX30" s="25"/>
      <c r="XY30" s="23"/>
      <c r="XZ30" s="25"/>
      <c r="YK30" s="25"/>
      <c r="YL30" s="23"/>
      <c r="YM30" s="25"/>
      <c r="YX30" s="25"/>
      <c r="YY30" s="23"/>
      <c r="YZ30" s="25"/>
      <c r="ZK30" s="25"/>
      <c r="ZL30" s="23"/>
      <c r="ZM30" s="25"/>
      <c r="ZX30" s="25"/>
      <c r="ZY30" s="23"/>
      <c r="ZZ30" s="25"/>
      <c r="AAK30" s="25"/>
      <c r="AAL30" s="23"/>
      <c r="AAM30" s="25"/>
      <c r="AAX30" s="25"/>
      <c r="AAY30" s="23"/>
      <c r="AAZ30" s="25"/>
      <c r="ABK30" s="25"/>
      <c r="ABL30" s="23"/>
      <c r="ABM30" s="25"/>
      <c r="ABX30" s="25"/>
      <c r="ABY30" s="23"/>
      <c r="ABZ30" s="25"/>
      <c r="ACK30" s="25"/>
      <c r="ACL30" s="23"/>
      <c r="ACM30" s="25"/>
      <c r="ACX30" s="25"/>
      <c r="ACY30" s="23"/>
      <c r="ACZ30" s="25"/>
      <c r="ADK30" s="25"/>
      <c r="ADL30" s="23"/>
      <c r="ADM30" s="25"/>
      <c r="ADX30" s="25"/>
      <c r="ADY30" s="23"/>
      <c r="ADZ30" s="25"/>
      <c r="AEK30" s="25"/>
      <c r="AEL30" s="23"/>
      <c r="AEM30" s="25"/>
      <c r="AEX30" s="25"/>
      <c r="AEY30" s="23"/>
      <c r="AEZ30" s="25"/>
      <c r="AFK30" s="25"/>
      <c r="AFL30" s="23"/>
      <c r="AFM30" s="25"/>
      <c r="AFX30" s="25"/>
      <c r="AFY30" s="23"/>
      <c r="AFZ30" s="25"/>
      <c r="AGK30" s="25"/>
      <c r="AGL30" s="23"/>
      <c r="AGM30" s="25"/>
      <c r="AGX30" s="25"/>
      <c r="AGY30" s="23"/>
      <c r="AGZ30" s="25"/>
      <c r="AHK30" s="25"/>
      <c r="AHL30" s="23"/>
      <c r="AHM30" s="25"/>
      <c r="AHX30" s="25"/>
      <c r="AHY30" s="23"/>
      <c r="AHZ30" s="25"/>
      <c r="AIK30" s="25"/>
      <c r="AIL30" s="23"/>
      <c r="AIM30" s="25"/>
      <c r="AIX30" s="25"/>
      <c r="AIY30" s="23"/>
      <c r="AIZ30" s="25"/>
      <c r="AJK30" s="25"/>
      <c r="AJL30" s="23"/>
      <c r="AJM30" s="25"/>
      <c r="AJX30" s="25"/>
      <c r="AJY30" s="23"/>
      <c r="AJZ30" s="25"/>
      <c r="AKK30" s="25"/>
      <c r="AKL30" s="23"/>
      <c r="AKM30" s="25"/>
      <c r="AKX30" s="25"/>
      <c r="AKY30" s="23"/>
      <c r="AKZ30" s="25"/>
      <c r="ALK30" s="25"/>
      <c r="ALL30" s="23"/>
      <c r="ALM30" s="25"/>
      <c r="ALX30" s="25"/>
      <c r="ALY30" s="23"/>
      <c r="ALZ30" s="25"/>
      <c r="AMK30" s="25"/>
      <c r="AML30" s="23"/>
      <c r="AMM30" s="25"/>
      <c r="AMX30" s="25"/>
      <c r="AMY30" s="23"/>
      <c r="AMZ30" s="25"/>
      <c r="ANK30" s="25"/>
      <c r="ANL30" s="23"/>
      <c r="ANM30" s="25"/>
      <c r="ANX30" s="25"/>
      <c r="ANY30" s="23"/>
      <c r="ANZ30" s="25"/>
      <c r="AOK30" s="25"/>
      <c r="AOL30" s="23"/>
      <c r="AOM30" s="25"/>
      <c r="AOX30" s="25"/>
      <c r="AOY30" s="23"/>
      <c r="AOZ30" s="25"/>
      <c r="APK30" s="25"/>
      <c r="APL30" s="23"/>
      <c r="APM30" s="25"/>
      <c r="APX30" s="25"/>
      <c r="APY30" s="23"/>
      <c r="APZ30" s="25"/>
      <c r="AQK30" s="25"/>
      <c r="AQL30" s="23"/>
      <c r="AQM30" s="25"/>
      <c r="AQX30" s="25"/>
      <c r="AQY30" s="23"/>
      <c r="AQZ30" s="25"/>
      <c r="ARK30" s="25"/>
      <c r="ARL30" s="23"/>
      <c r="ARM30" s="25"/>
      <c r="ARX30" s="25"/>
      <c r="ARY30" s="23"/>
      <c r="ARZ30" s="25"/>
      <c r="ASK30" s="25"/>
      <c r="ASL30" s="23"/>
      <c r="ASM30" s="25"/>
      <c r="ASX30" s="25"/>
      <c r="ASY30" s="23"/>
      <c r="ASZ30" s="25"/>
      <c r="ATK30" s="25"/>
      <c r="ATL30" s="23"/>
      <c r="ATM30" s="25"/>
      <c r="ATX30" s="25"/>
      <c r="ATY30" s="23"/>
      <c r="ATZ30" s="25"/>
      <c r="AUK30" s="25"/>
      <c r="AUL30" s="23"/>
      <c r="AUM30" s="25"/>
      <c r="AUX30" s="25"/>
      <c r="AUY30" s="23"/>
      <c r="AUZ30" s="25"/>
      <c r="AVK30" s="25"/>
      <c r="AVL30" s="23"/>
      <c r="AVM30" s="25"/>
      <c r="AVX30" s="25"/>
      <c r="AVY30" s="23"/>
      <c r="AVZ30" s="25"/>
      <c r="AWK30" s="25"/>
      <c r="AWL30" s="23"/>
      <c r="AWM30" s="25"/>
      <c r="AWX30" s="25"/>
      <c r="AWY30" s="23"/>
      <c r="AWZ30" s="25"/>
      <c r="AXK30" s="25"/>
      <c r="AXL30" s="23"/>
      <c r="AXM30" s="25"/>
      <c r="AXX30" s="25"/>
      <c r="AXY30" s="23"/>
      <c r="AXZ30" s="25"/>
      <c r="AYK30" s="25"/>
      <c r="AYL30" s="23"/>
      <c r="AYM30" s="25"/>
      <c r="AYX30" s="25"/>
      <c r="AYY30" s="23"/>
      <c r="AYZ30" s="25"/>
      <c r="AZK30" s="25"/>
      <c r="AZL30" s="23"/>
      <c r="AZM30" s="25"/>
      <c r="AZX30" s="25"/>
      <c r="AZY30" s="23"/>
      <c r="AZZ30" s="25"/>
      <c r="BAK30" s="25"/>
      <c r="BAL30" s="23"/>
      <c r="BAM30" s="25"/>
      <c r="BAX30" s="25"/>
      <c r="BAY30" s="23"/>
      <c r="BAZ30" s="25"/>
      <c r="BBK30" s="25"/>
      <c r="BBL30" s="23"/>
      <c r="BBM30" s="25"/>
      <c r="BBX30" s="25"/>
      <c r="BBY30" s="23"/>
      <c r="BBZ30" s="25"/>
      <c r="BCK30" s="25"/>
      <c r="BCL30" s="23"/>
      <c r="BCM30" s="25"/>
      <c r="BCX30" s="25"/>
      <c r="BCY30" s="23"/>
      <c r="BCZ30" s="25"/>
      <c r="BDK30" s="25"/>
      <c r="BDL30" s="23"/>
      <c r="BDM30" s="25"/>
      <c r="BDX30" s="25"/>
      <c r="BDY30" s="23"/>
      <c r="BDZ30" s="25"/>
      <c r="BEK30" s="25"/>
      <c r="BEL30" s="23"/>
      <c r="BEM30" s="25"/>
      <c r="BEX30" s="25"/>
      <c r="BEY30" s="23"/>
      <c r="BEZ30" s="25"/>
      <c r="BFK30" s="25"/>
      <c r="BFL30" s="23"/>
      <c r="BFM30" s="25"/>
      <c r="BFX30" s="25"/>
      <c r="BFY30" s="23"/>
      <c r="BFZ30" s="25"/>
      <c r="BGK30" s="25"/>
      <c r="BGL30" s="23"/>
      <c r="BGM30" s="25"/>
      <c r="BGX30" s="25"/>
      <c r="BGY30" s="23"/>
      <c r="BGZ30" s="25"/>
      <c r="BHK30" s="25"/>
      <c r="BHL30" s="23"/>
      <c r="BHM30" s="25"/>
      <c r="BHX30" s="25"/>
      <c r="BHY30" s="23"/>
      <c r="BHZ30" s="25"/>
      <c r="BIK30" s="25"/>
      <c r="BIL30" s="23"/>
      <c r="BIM30" s="25"/>
      <c r="BIX30" s="25"/>
      <c r="BIY30" s="23"/>
      <c r="BIZ30" s="25"/>
      <c r="BJK30" s="25"/>
      <c r="BJL30" s="23"/>
      <c r="BJM30" s="25"/>
      <c r="BJX30" s="25"/>
      <c r="BJY30" s="23"/>
      <c r="BJZ30" s="25"/>
      <c r="BKK30" s="25"/>
      <c r="BKL30" s="23"/>
      <c r="BKM30" s="25"/>
      <c r="BKX30" s="25"/>
      <c r="BKY30" s="23"/>
      <c r="BKZ30" s="25"/>
      <c r="BLK30" s="25"/>
      <c r="BLL30" s="23"/>
      <c r="BLM30" s="25"/>
      <c r="BLX30" s="25"/>
      <c r="BLY30" s="23"/>
      <c r="BLZ30" s="25"/>
      <c r="BMK30" s="25"/>
      <c r="BML30" s="23"/>
      <c r="BMM30" s="25"/>
      <c r="BMX30" s="25"/>
      <c r="BMY30" s="23"/>
      <c r="BMZ30" s="25"/>
      <c r="BNK30" s="25"/>
      <c r="BNL30" s="23"/>
      <c r="BNM30" s="25"/>
      <c r="BNX30" s="25"/>
      <c r="BNY30" s="23"/>
      <c r="BNZ30" s="25"/>
      <c r="BOK30" s="25"/>
      <c r="BOL30" s="23"/>
      <c r="BOM30" s="25"/>
      <c r="BOX30" s="25"/>
      <c r="BOY30" s="23"/>
      <c r="BOZ30" s="25"/>
      <c r="BPK30" s="25"/>
      <c r="BPL30" s="23"/>
      <c r="BPM30" s="25"/>
      <c r="BPX30" s="25"/>
      <c r="BPY30" s="23"/>
      <c r="BPZ30" s="25"/>
      <c r="BQK30" s="25"/>
      <c r="BQL30" s="23"/>
      <c r="BQM30" s="25"/>
      <c r="BQX30" s="25"/>
      <c r="BQY30" s="23"/>
      <c r="BQZ30" s="25"/>
      <c r="BRK30" s="25"/>
      <c r="BRL30" s="23"/>
      <c r="BRM30" s="25"/>
      <c r="BRX30" s="25"/>
      <c r="BRY30" s="23"/>
      <c r="BRZ30" s="25"/>
      <c r="BSK30" s="25"/>
      <c r="BSL30" s="23"/>
      <c r="BSM30" s="25"/>
      <c r="BSX30" s="25"/>
      <c r="BSY30" s="23"/>
      <c r="BSZ30" s="25"/>
      <c r="BTK30" s="25"/>
      <c r="BTL30" s="23"/>
      <c r="BTM30" s="25"/>
      <c r="BTX30" s="25"/>
      <c r="BTY30" s="23"/>
      <c r="BTZ30" s="25"/>
      <c r="BUK30" s="25"/>
      <c r="BUL30" s="23"/>
      <c r="BUM30" s="25"/>
      <c r="BUX30" s="25"/>
      <c r="BUY30" s="23"/>
      <c r="BUZ30" s="25"/>
      <c r="BVK30" s="25"/>
      <c r="BVL30" s="23"/>
      <c r="BVM30" s="25"/>
      <c r="BVX30" s="25"/>
      <c r="BVY30" s="23"/>
      <c r="BVZ30" s="25"/>
      <c r="BWK30" s="25"/>
      <c r="BWL30" s="23"/>
      <c r="BWM30" s="25"/>
      <c r="BWX30" s="25"/>
      <c r="BWY30" s="23"/>
      <c r="BWZ30" s="25"/>
      <c r="BXK30" s="25"/>
      <c r="BXL30" s="23"/>
      <c r="BXM30" s="25"/>
      <c r="BXX30" s="25"/>
      <c r="BXY30" s="23"/>
      <c r="BXZ30" s="25"/>
      <c r="BYK30" s="25"/>
      <c r="BYL30" s="23"/>
      <c r="BYM30" s="25"/>
      <c r="BYX30" s="25"/>
      <c r="BYY30" s="23"/>
      <c r="BYZ30" s="25"/>
      <c r="BZK30" s="25"/>
      <c r="BZL30" s="23"/>
      <c r="BZM30" s="25"/>
      <c r="BZX30" s="25"/>
      <c r="BZY30" s="23"/>
      <c r="BZZ30" s="25"/>
      <c r="CAK30" s="25"/>
      <c r="CAL30" s="23"/>
      <c r="CAM30" s="25"/>
      <c r="CAX30" s="25"/>
      <c r="CAY30" s="23"/>
      <c r="CAZ30" s="25"/>
      <c r="CBK30" s="25"/>
      <c r="CBL30" s="23"/>
      <c r="CBM30" s="25"/>
      <c r="CBX30" s="25"/>
      <c r="CBY30" s="23"/>
      <c r="CBZ30" s="25"/>
      <c r="CCK30" s="25"/>
      <c r="CCL30" s="23"/>
      <c r="CCM30" s="25"/>
      <c r="CCX30" s="25"/>
      <c r="CCY30" s="23"/>
      <c r="CCZ30" s="25"/>
      <c r="CDK30" s="25"/>
      <c r="CDL30" s="23"/>
      <c r="CDM30" s="25"/>
      <c r="CDX30" s="25"/>
      <c r="CDY30" s="23"/>
      <c r="CDZ30" s="25"/>
      <c r="CEK30" s="25"/>
      <c r="CEL30" s="23"/>
      <c r="CEM30" s="25"/>
      <c r="CEX30" s="25"/>
      <c r="CEY30" s="23"/>
      <c r="CEZ30" s="25"/>
      <c r="CFK30" s="25"/>
      <c r="CFL30" s="23"/>
      <c r="CFM30" s="25"/>
      <c r="CFX30" s="25"/>
      <c r="CFY30" s="23"/>
      <c r="CFZ30" s="25"/>
      <c r="CGK30" s="25"/>
      <c r="CGL30" s="23"/>
      <c r="CGM30" s="25"/>
      <c r="CGX30" s="25"/>
      <c r="CGY30" s="23"/>
      <c r="CGZ30" s="25"/>
      <c r="CHK30" s="25"/>
      <c r="CHL30" s="23"/>
      <c r="CHM30" s="25"/>
      <c r="CHX30" s="25"/>
      <c r="CHY30" s="23"/>
      <c r="CHZ30" s="25"/>
      <c r="CIK30" s="25"/>
      <c r="CIL30" s="23"/>
      <c r="CIM30" s="25"/>
      <c r="CIX30" s="25"/>
      <c r="CIY30" s="23"/>
      <c r="CIZ30" s="25"/>
      <c r="CJK30" s="25"/>
      <c r="CJL30" s="23"/>
      <c r="CJM30" s="25"/>
      <c r="CJX30" s="25"/>
      <c r="CJY30" s="23"/>
      <c r="CJZ30" s="25"/>
      <c r="CKK30" s="25"/>
      <c r="CKL30" s="23"/>
      <c r="CKM30" s="25"/>
      <c r="CKX30" s="25"/>
      <c r="CKY30" s="23"/>
      <c r="CKZ30" s="25"/>
      <c r="CLK30" s="25"/>
      <c r="CLL30" s="23"/>
      <c r="CLM30" s="25"/>
      <c r="CLX30" s="25"/>
      <c r="CLY30" s="23"/>
      <c r="CLZ30" s="25"/>
      <c r="CMK30" s="25"/>
      <c r="CML30" s="23"/>
      <c r="CMM30" s="25"/>
      <c r="CMX30" s="25"/>
      <c r="CMY30" s="23"/>
      <c r="CMZ30" s="25"/>
      <c r="CNK30" s="25"/>
      <c r="CNL30" s="23"/>
      <c r="CNM30" s="25"/>
      <c r="CNX30" s="25"/>
      <c r="CNY30" s="23"/>
      <c r="CNZ30" s="25"/>
      <c r="COK30" s="25"/>
      <c r="COL30" s="23"/>
      <c r="COM30" s="25"/>
      <c r="COX30" s="25"/>
      <c r="COY30" s="23"/>
      <c r="COZ30" s="25"/>
      <c r="CPK30" s="25"/>
      <c r="CPL30" s="23"/>
      <c r="CPM30" s="25"/>
      <c r="CPX30" s="25"/>
      <c r="CPY30" s="23"/>
      <c r="CPZ30" s="25"/>
      <c r="CQK30" s="25"/>
      <c r="CQL30" s="23"/>
      <c r="CQM30" s="25"/>
      <c r="CQX30" s="25"/>
      <c r="CQY30" s="23"/>
      <c r="CQZ30" s="25"/>
      <c r="CRK30" s="25"/>
      <c r="CRL30" s="23"/>
      <c r="CRM30" s="25"/>
      <c r="CRX30" s="25"/>
      <c r="CRY30" s="23"/>
      <c r="CRZ30" s="25"/>
      <c r="CSK30" s="25"/>
      <c r="CSL30" s="23"/>
      <c r="CSM30" s="25"/>
      <c r="CSX30" s="25"/>
      <c r="CSY30" s="23"/>
      <c r="CSZ30" s="25"/>
      <c r="CTK30" s="25"/>
      <c r="CTL30" s="23"/>
      <c r="CTM30" s="25"/>
      <c r="CTX30" s="25"/>
      <c r="CTY30" s="23"/>
      <c r="CTZ30" s="25"/>
      <c r="CUK30" s="25"/>
      <c r="CUL30" s="23"/>
      <c r="CUM30" s="25"/>
      <c r="CUX30" s="25"/>
      <c r="CUY30" s="23"/>
      <c r="CUZ30" s="25"/>
      <c r="CVK30" s="25"/>
      <c r="CVL30" s="23"/>
      <c r="CVM30" s="25"/>
      <c r="CVX30" s="25"/>
      <c r="CVY30" s="23"/>
      <c r="CVZ30" s="25"/>
      <c r="CWK30" s="25"/>
      <c r="CWL30" s="23"/>
      <c r="CWM30" s="25"/>
      <c r="CWX30" s="25"/>
      <c r="CWY30" s="23"/>
      <c r="CWZ30" s="25"/>
      <c r="CXK30" s="25"/>
      <c r="CXL30" s="23"/>
      <c r="CXM30" s="25"/>
      <c r="CXX30" s="25"/>
      <c r="CXY30" s="23"/>
      <c r="CXZ30" s="25"/>
      <c r="CYK30" s="25"/>
      <c r="CYL30" s="23"/>
      <c r="CYM30" s="25"/>
      <c r="CYX30" s="25"/>
      <c r="CYY30" s="23"/>
      <c r="CYZ30" s="25"/>
      <c r="CZK30" s="25"/>
      <c r="CZL30" s="23"/>
      <c r="CZM30" s="25"/>
      <c r="CZX30" s="25"/>
      <c r="CZY30" s="23"/>
      <c r="CZZ30" s="25"/>
      <c r="DAK30" s="25"/>
      <c r="DAL30" s="23"/>
      <c r="DAM30" s="25"/>
      <c r="DAX30" s="25"/>
      <c r="DAY30" s="23"/>
      <c r="DAZ30" s="25"/>
      <c r="DBK30" s="25"/>
      <c r="DBL30" s="23"/>
      <c r="DBM30" s="25"/>
      <c r="DBX30" s="25"/>
      <c r="DBY30" s="23"/>
      <c r="DBZ30" s="25"/>
      <c r="DCK30" s="25"/>
      <c r="DCL30" s="23"/>
      <c r="DCM30" s="25"/>
      <c r="DCX30" s="25"/>
      <c r="DCY30" s="23"/>
      <c r="DCZ30" s="25"/>
      <c r="DDK30" s="25"/>
      <c r="DDL30" s="23"/>
      <c r="DDM30" s="25"/>
      <c r="DDX30" s="25"/>
      <c r="DDY30" s="23"/>
      <c r="DDZ30" s="25"/>
      <c r="DEK30" s="25"/>
      <c r="DEL30" s="23"/>
      <c r="DEM30" s="25"/>
      <c r="DEX30" s="25"/>
      <c r="DEY30" s="23"/>
      <c r="DEZ30" s="25"/>
      <c r="DFK30" s="25"/>
      <c r="DFL30" s="23"/>
      <c r="DFM30" s="25"/>
      <c r="DFX30" s="25"/>
      <c r="DFY30" s="23"/>
      <c r="DFZ30" s="25"/>
      <c r="DGK30" s="25"/>
      <c r="DGL30" s="23"/>
      <c r="DGM30" s="25"/>
      <c r="DGX30" s="25"/>
      <c r="DGY30" s="23"/>
      <c r="DGZ30" s="25"/>
      <c r="DHK30" s="25"/>
      <c r="DHL30" s="23"/>
      <c r="DHM30" s="25"/>
      <c r="DHX30" s="25"/>
      <c r="DHY30" s="23"/>
      <c r="DHZ30" s="25"/>
      <c r="DIK30" s="25"/>
      <c r="DIL30" s="23"/>
      <c r="DIM30" s="25"/>
      <c r="DIX30" s="25"/>
      <c r="DIY30" s="23"/>
      <c r="DIZ30" s="25"/>
      <c r="DJK30" s="25"/>
      <c r="DJL30" s="23"/>
      <c r="DJM30" s="25"/>
      <c r="DJX30" s="25"/>
      <c r="DJY30" s="23"/>
      <c r="DJZ30" s="25"/>
      <c r="DKK30" s="25"/>
      <c r="DKL30" s="23"/>
      <c r="DKM30" s="25"/>
      <c r="DKX30" s="25"/>
      <c r="DKY30" s="23"/>
      <c r="DKZ30" s="25"/>
      <c r="DLK30" s="25"/>
      <c r="DLL30" s="23"/>
      <c r="DLM30" s="25"/>
      <c r="DLX30" s="25"/>
      <c r="DLY30" s="23"/>
      <c r="DLZ30" s="25"/>
      <c r="DMK30" s="25"/>
      <c r="DML30" s="23"/>
      <c r="DMM30" s="25"/>
      <c r="DMX30" s="25"/>
      <c r="DMY30" s="23"/>
      <c r="DMZ30" s="25"/>
      <c r="DNK30" s="25"/>
      <c r="DNL30" s="23"/>
      <c r="DNM30" s="25"/>
      <c r="DNX30" s="25"/>
      <c r="DNY30" s="23"/>
      <c r="DNZ30" s="25"/>
      <c r="DOK30" s="25"/>
      <c r="DOL30" s="23"/>
      <c r="DOM30" s="25"/>
      <c r="DOX30" s="25"/>
      <c r="DOY30" s="23"/>
      <c r="DOZ30" s="25"/>
      <c r="DPK30" s="25"/>
      <c r="DPL30" s="23"/>
      <c r="DPM30" s="25"/>
      <c r="DPX30" s="25"/>
      <c r="DPY30" s="23"/>
      <c r="DPZ30" s="25"/>
      <c r="DQK30" s="25"/>
      <c r="DQL30" s="23"/>
      <c r="DQM30" s="25"/>
      <c r="DQX30" s="25"/>
      <c r="DQY30" s="23"/>
      <c r="DQZ30" s="25"/>
      <c r="DRK30" s="25"/>
      <c r="DRL30" s="23"/>
      <c r="DRM30" s="25"/>
      <c r="DRX30" s="25"/>
      <c r="DRY30" s="23"/>
      <c r="DRZ30" s="25"/>
      <c r="DSK30" s="25"/>
      <c r="DSL30" s="23"/>
      <c r="DSM30" s="25"/>
      <c r="DSX30" s="25"/>
      <c r="DSY30" s="23"/>
      <c r="DSZ30" s="25"/>
      <c r="DTK30" s="25"/>
      <c r="DTL30" s="23"/>
      <c r="DTM30" s="25"/>
      <c r="DTX30" s="25"/>
      <c r="DTY30" s="23"/>
      <c r="DTZ30" s="25"/>
      <c r="DUK30" s="25"/>
      <c r="DUL30" s="23"/>
      <c r="DUM30" s="25"/>
      <c r="DUX30" s="25"/>
      <c r="DUY30" s="23"/>
      <c r="DUZ30" s="25"/>
      <c r="DVK30" s="25"/>
      <c r="DVL30" s="23"/>
      <c r="DVM30" s="25"/>
      <c r="DVX30" s="25"/>
      <c r="DVY30" s="23"/>
      <c r="DVZ30" s="25"/>
      <c r="DWK30" s="25"/>
      <c r="DWL30" s="23"/>
      <c r="DWM30" s="25"/>
      <c r="DWX30" s="25"/>
      <c r="DWY30" s="23"/>
      <c r="DWZ30" s="25"/>
      <c r="DXK30" s="25"/>
      <c r="DXL30" s="23"/>
      <c r="DXM30" s="25"/>
      <c r="DXX30" s="25"/>
      <c r="DXY30" s="23"/>
      <c r="DXZ30" s="25"/>
      <c r="DYK30" s="25"/>
      <c r="DYL30" s="23"/>
      <c r="DYM30" s="25"/>
      <c r="DYX30" s="25"/>
      <c r="DYY30" s="23"/>
      <c r="DYZ30" s="25"/>
      <c r="DZK30" s="25"/>
      <c r="DZL30" s="23"/>
      <c r="DZM30" s="25"/>
      <c r="DZX30" s="25"/>
      <c r="DZY30" s="23"/>
      <c r="DZZ30" s="25"/>
      <c r="EAK30" s="25"/>
      <c r="EAL30" s="23"/>
      <c r="EAM30" s="25"/>
      <c r="EAX30" s="25"/>
      <c r="EAY30" s="23"/>
      <c r="EAZ30" s="25"/>
      <c r="EBK30" s="25"/>
      <c r="EBL30" s="23"/>
      <c r="EBM30" s="25"/>
      <c r="EBX30" s="25"/>
      <c r="EBY30" s="23"/>
      <c r="EBZ30" s="25"/>
      <c r="ECK30" s="25"/>
      <c r="ECL30" s="23"/>
      <c r="ECM30" s="25"/>
      <c r="ECX30" s="25"/>
      <c r="ECY30" s="23"/>
      <c r="ECZ30" s="25"/>
      <c r="EDK30" s="25"/>
      <c r="EDL30" s="23"/>
      <c r="EDM30" s="25"/>
      <c r="EDX30" s="25"/>
      <c r="EDY30" s="23"/>
      <c r="EDZ30" s="25"/>
      <c r="EEK30" s="25"/>
      <c r="EEL30" s="23"/>
      <c r="EEM30" s="25"/>
      <c r="EEX30" s="25"/>
      <c r="EEY30" s="23"/>
      <c r="EEZ30" s="25"/>
      <c r="EFK30" s="25"/>
      <c r="EFL30" s="23"/>
      <c r="EFM30" s="25"/>
      <c r="EFX30" s="25"/>
      <c r="EFY30" s="23"/>
      <c r="EFZ30" s="25"/>
      <c r="EGK30" s="25"/>
      <c r="EGL30" s="23"/>
      <c r="EGM30" s="25"/>
      <c r="EGX30" s="25"/>
      <c r="EGY30" s="23"/>
      <c r="EGZ30" s="25"/>
      <c r="EHK30" s="25"/>
      <c r="EHL30" s="23"/>
      <c r="EHM30" s="25"/>
      <c r="EHX30" s="25"/>
      <c r="EHY30" s="23"/>
      <c r="EHZ30" s="25"/>
      <c r="EIK30" s="25"/>
      <c r="EIL30" s="23"/>
      <c r="EIM30" s="25"/>
      <c r="EIX30" s="25"/>
      <c r="EIY30" s="23"/>
      <c r="EIZ30" s="25"/>
      <c r="EJK30" s="25"/>
      <c r="EJL30" s="23"/>
      <c r="EJM30" s="25"/>
      <c r="EJX30" s="25"/>
      <c r="EJY30" s="23"/>
      <c r="EJZ30" s="25"/>
      <c r="EKK30" s="25"/>
      <c r="EKL30" s="23"/>
      <c r="EKM30" s="25"/>
      <c r="EKX30" s="25"/>
      <c r="EKY30" s="23"/>
      <c r="EKZ30" s="25"/>
      <c r="ELK30" s="25"/>
      <c r="ELL30" s="23"/>
      <c r="ELM30" s="25"/>
      <c r="ELX30" s="25"/>
      <c r="ELY30" s="23"/>
      <c r="ELZ30" s="25"/>
      <c r="EMK30" s="25"/>
      <c r="EML30" s="23"/>
      <c r="EMM30" s="25"/>
      <c r="EMX30" s="25"/>
      <c r="EMY30" s="23"/>
      <c r="EMZ30" s="25"/>
      <c r="ENK30" s="25"/>
      <c r="ENL30" s="23"/>
      <c r="ENM30" s="25"/>
      <c r="ENX30" s="25"/>
      <c r="ENY30" s="23"/>
      <c r="ENZ30" s="25"/>
      <c r="EOK30" s="25"/>
      <c r="EOL30" s="23"/>
      <c r="EOM30" s="25"/>
      <c r="EOX30" s="25"/>
      <c r="EOY30" s="23"/>
      <c r="EOZ30" s="25"/>
      <c r="EPK30" s="25"/>
      <c r="EPL30" s="23"/>
      <c r="EPM30" s="25"/>
      <c r="EPX30" s="25"/>
      <c r="EPY30" s="23"/>
      <c r="EPZ30" s="25"/>
      <c r="EQK30" s="25"/>
      <c r="EQL30" s="23"/>
      <c r="EQM30" s="25"/>
      <c r="EQX30" s="25"/>
      <c r="EQY30" s="23"/>
      <c r="EQZ30" s="25"/>
      <c r="ERK30" s="25"/>
      <c r="ERL30" s="23"/>
      <c r="ERM30" s="25"/>
      <c r="ERX30" s="25"/>
      <c r="ERY30" s="23"/>
      <c r="ERZ30" s="25"/>
      <c r="ESK30" s="25"/>
      <c r="ESL30" s="23"/>
      <c r="ESM30" s="25"/>
      <c r="ESX30" s="25"/>
      <c r="ESY30" s="23"/>
      <c r="ESZ30" s="25"/>
      <c r="ETK30" s="25"/>
      <c r="ETL30" s="23"/>
      <c r="ETM30" s="25"/>
      <c r="ETX30" s="25"/>
      <c r="ETY30" s="23"/>
      <c r="ETZ30" s="25"/>
      <c r="EUK30" s="25"/>
      <c r="EUL30" s="23"/>
      <c r="EUM30" s="25"/>
      <c r="EUX30" s="25"/>
      <c r="EUY30" s="23"/>
      <c r="EUZ30" s="25"/>
      <c r="EVK30" s="25"/>
      <c r="EVL30" s="23"/>
      <c r="EVM30" s="25"/>
      <c r="EVX30" s="25"/>
      <c r="EVY30" s="23"/>
      <c r="EVZ30" s="25"/>
      <c r="EWK30" s="25"/>
      <c r="EWL30" s="23"/>
      <c r="EWM30" s="25"/>
      <c r="EWX30" s="25"/>
      <c r="EWY30" s="23"/>
      <c r="EWZ30" s="25"/>
      <c r="EXK30" s="25"/>
      <c r="EXL30" s="23"/>
      <c r="EXM30" s="25"/>
      <c r="EXX30" s="25"/>
      <c r="EXY30" s="23"/>
      <c r="EXZ30" s="25"/>
      <c r="EYK30" s="25"/>
      <c r="EYL30" s="23"/>
      <c r="EYM30" s="25"/>
      <c r="EYX30" s="25"/>
      <c r="EYY30" s="23"/>
      <c r="EYZ30" s="25"/>
      <c r="EZK30" s="25"/>
      <c r="EZL30" s="23"/>
      <c r="EZM30" s="25"/>
      <c r="EZX30" s="25"/>
      <c r="EZY30" s="23"/>
      <c r="EZZ30" s="25"/>
      <c r="FAK30" s="25"/>
      <c r="FAL30" s="23"/>
      <c r="FAM30" s="25"/>
      <c r="FAX30" s="25"/>
      <c r="FAY30" s="23"/>
      <c r="FAZ30" s="25"/>
      <c r="FBK30" s="25"/>
      <c r="FBL30" s="23"/>
      <c r="FBM30" s="25"/>
      <c r="FBX30" s="25"/>
      <c r="FBY30" s="23"/>
      <c r="FBZ30" s="25"/>
      <c r="FCK30" s="25"/>
      <c r="FCL30" s="23"/>
      <c r="FCM30" s="25"/>
      <c r="FCX30" s="25"/>
      <c r="FCY30" s="23"/>
      <c r="FCZ30" s="25"/>
      <c r="FDK30" s="25"/>
      <c r="FDL30" s="23"/>
      <c r="FDM30" s="25"/>
      <c r="FDX30" s="25"/>
      <c r="FDY30" s="23"/>
      <c r="FDZ30" s="25"/>
      <c r="FEK30" s="25"/>
      <c r="FEL30" s="23"/>
      <c r="FEM30" s="25"/>
      <c r="FEX30" s="25"/>
      <c r="FEY30" s="23"/>
      <c r="FEZ30" s="25"/>
      <c r="FFK30" s="25"/>
      <c r="FFL30" s="23"/>
      <c r="FFM30" s="25"/>
      <c r="FFX30" s="25"/>
      <c r="FFY30" s="23"/>
      <c r="FFZ30" s="25"/>
      <c r="FGK30" s="25"/>
      <c r="FGL30" s="23"/>
      <c r="FGM30" s="25"/>
      <c r="FGX30" s="25"/>
      <c r="FGY30" s="23"/>
      <c r="FGZ30" s="25"/>
      <c r="FHK30" s="25"/>
      <c r="FHL30" s="23"/>
      <c r="FHM30" s="25"/>
      <c r="FHX30" s="25"/>
      <c r="FHY30" s="23"/>
      <c r="FHZ30" s="25"/>
      <c r="FIK30" s="25"/>
      <c r="FIL30" s="23"/>
      <c r="FIM30" s="25"/>
      <c r="FIX30" s="25"/>
      <c r="FIY30" s="23"/>
      <c r="FIZ30" s="25"/>
      <c r="FJK30" s="25"/>
      <c r="FJL30" s="23"/>
      <c r="FJM30" s="25"/>
      <c r="FJX30" s="25"/>
      <c r="FJY30" s="23"/>
      <c r="FJZ30" s="25"/>
      <c r="FKK30" s="25"/>
      <c r="FKL30" s="23"/>
      <c r="FKM30" s="25"/>
      <c r="FKX30" s="25"/>
      <c r="FKY30" s="23"/>
      <c r="FKZ30" s="25"/>
      <c r="FLK30" s="25"/>
      <c r="FLL30" s="23"/>
      <c r="FLM30" s="25"/>
      <c r="FLX30" s="25"/>
      <c r="FLY30" s="23"/>
      <c r="FLZ30" s="25"/>
      <c r="FMK30" s="25"/>
      <c r="FML30" s="23"/>
      <c r="FMM30" s="25"/>
      <c r="FMX30" s="25"/>
      <c r="FMY30" s="23"/>
      <c r="FMZ30" s="25"/>
      <c r="FNK30" s="25"/>
      <c r="FNL30" s="23"/>
      <c r="FNM30" s="25"/>
      <c r="FNX30" s="25"/>
      <c r="FNY30" s="23"/>
      <c r="FNZ30" s="25"/>
      <c r="FOK30" s="25"/>
      <c r="FOL30" s="23"/>
      <c r="FOM30" s="25"/>
      <c r="FOX30" s="25"/>
      <c r="FOY30" s="23"/>
      <c r="FOZ30" s="25"/>
      <c r="FPK30" s="25"/>
      <c r="FPL30" s="23"/>
      <c r="FPM30" s="25"/>
      <c r="FPX30" s="25"/>
      <c r="FPY30" s="23"/>
      <c r="FPZ30" s="25"/>
      <c r="FQK30" s="25"/>
      <c r="FQL30" s="23"/>
      <c r="FQM30" s="25"/>
      <c r="FQX30" s="25"/>
      <c r="FQY30" s="23"/>
      <c r="FQZ30" s="25"/>
      <c r="FRK30" s="25"/>
      <c r="FRL30" s="23"/>
      <c r="FRM30" s="25"/>
      <c r="FRX30" s="25"/>
      <c r="FRY30" s="23"/>
      <c r="FRZ30" s="25"/>
      <c r="FSK30" s="25"/>
      <c r="FSL30" s="23"/>
      <c r="FSM30" s="25"/>
      <c r="FSX30" s="25"/>
      <c r="FSY30" s="23"/>
      <c r="FSZ30" s="25"/>
      <c r="FTK30" s="25"/>
      <c r="FTL30" s="23"/>
      <c r="FTM30" s="25"/>
      <c r="FTX30" s="25"/>
      <c r="FTY30" s="23"/>
      <c r="FTZ30" s="25"/>
      <c r="FUK30" s="25"/>
      <c r="FUL30" s="23"/>
      <c r="FUM30" s="25"/>
      <c r="FUX30" s="25"/>
      <c r="FUY30" s="23"/>
      <c r="FUZ30" s="25"/>
      <c r="FVK30" s="25"/>
      <c r="FVL30" s="23"/>
      <c r="FVM30" s="25"/>
      <c r="FVX30" s="25"/>
      <c r="FVY30" s="23"/>
      <c r="FVZ30" s="25"/>
      <c r="FWK30" s="25"/>
      <c r="FWL30" s="23"/>
      <c r="FWM30" s="25"/>
      <c r="FWX30" s="25"/>
      <c r="FWY30" s="23"/>
      <c r="FWZ30" s="25"/>
      <c r="FXK30" s="25"/>
      <c r="FXL30" s="23"/>
      <c r="FXM30" s="25"/>
      <c r="FXX30" s="25"/>
      <c r="FXY30" s="23"/>
      <c r="FXZ30" s="25"/>
      <c r="FYK30" s="25"/>
      <c r="FYL30" s="23"/>
      <c r="FYM30" s="25"/>
      <c r="FYX30" s="25"/>
      <c r="FYY30" s="23"/>
      <c r="FYZ30" s="25"/>
      <c r="FZK30" s="25"/>
      <c r="FZL30" s="23"/>
      <c r="FZM30" s="25"/>
      <c r="FZX30" s="25"/>
      <c r="FZY30" s="23"/>
      <c r="FZZ30" s="25"/>
      <c r="GAK30" s="25"/>
      <c r="GAL30" s="23"/>
      <c r="GAM30" s="25"/>
      <c r="GAX30" s="25"/>
      <c r="GAY30" s="23"/>
      <c r="GAZ30" s="25"/>
      <c r="GBK30" s="25"/>
      <c r="GBL30" s="23"/>
      <c r="GBM30" s="25"/>
      <c r="GBX30" s="25"/>
      <c r="GBY30" s="23"/>
      <c r="GBZ30" s="25"/>
      <c r="GCK30" s="25"/>
      <c r="GCL30" s="23"/>
      <c r="GCM30" s="25"/>
      <c r="GCX30" s="25"/>
      <c r="GCY30" s="23"/>
      <c r="GCZ30" s="25"/>
      <c r="GDK30" s="25"/>
      <c r="GDL30" s="23"/>
      <c r="GDM30" s="25"/>
      <c r="GDX30" s="25"/>
      <c r="GDY30" s="23"/>
      <c r="GDZ30" s="25"/>
      <c r="GEK30" s="25"/>
      <c r="GEL30" s="23"/>
      <c r="GEM30" s="25"/>
      <c r="GEX30" s="25"/>
      <c r="GEY30" s="23"/>
      <c r="GEZ30" s="25"/>
      <c r="GFK30" s="25"/>
      <c r="GFL30" s="23"/>
      <c r="GFM30" s="25"/>
      <c r="GFX30" s="25"/>
      <c r="GFY30" s="23"/>
      <c r="GFZ30" s="25"/>
      <c r="GGK30" s="25"/>
      <c r="GGL30" s="23"/>
      <c r="GGM30" s="25"/>
      <c r="GGX30" s="25"/>
      <c r="GGY30" s="23"/>
      <c r="GGZ30" s="25"/>
      <c r="GHK30" s="25"/>
      <c r="GHL30" s="23"/>
      <c r="GHM30" s="25"/>
      <c r="GHX30" s="25"/>
      <c r="GHY30" s="23"/>
      <c r="GHZ30" s="25"/>
      <c r="GIK30" s="25"/>
      <c r="GIL30" s="23"/>
      <c r="GIM30" s="25"/>
      <c r="GIX30" s="25"/>
      <c r="GIY30" s="23"/>
      <c r="GIZ30" s="25"/>
      <c r="GJK30" s="25"/>
      <c r="GJL30" s="23"/>
      <c r="GJM30" s="25"/>
      <c r="GJX30" s="25"/>
      <c r="GJY30" s="23"/>
      <c r="GJZ30" s="25"/>
      <c r="GKK30" s="25"/>
      <c r="GKL30" s="23"/>
      <c r="GKM30" s="25"/>
      <c r="GKX30" s="25"/>
      <c r="GKY30" s="23"/>
      <c r="GKZ30" s="25"/>
      <c r="GLK30" s="25"/>
      <c r="GLL30" s="23"/>
      <c r="GLM30" s="25"/>
      <c r="GLX30" s="25"/>
      <c r="GLY30" s="23"/>
      <c r="GLZ30" s="25"/>
      <c r="GMK30" s="25"/>
      <c r="GML30" s="23"/>
      <c r="GMM30" s="25"/>
      <c r="GMX30" s="25"/>
      <c r="GMY30" s="23"/>
      <c r="GMZ30" s="25"/>
      <c r="GNK30" s="25"/>
      <c r="GNL30" s="23"/>
      <c r="GNM30" s="25"/>
      <c r="GNX30" s="25"/>
      <c r="GNY30" s="23"/>
      <c r="GNZ30" s="25"/>
      <c r="GOK30" s="25"/>
      <c r="GOL30" s="23"/>
      <c r="GOM30" s="25"/>
      <c r="GOX30" s="25"/>
      <c r="GOY30" s="23"/>
      <c r="GOZ30" s="25"/>
      <c r="GPK30" s="25"/>
      <c r="GPL30" s="23"/>
      <c r="GPM30" s="25"/>
      <c r="GPX30" s="25"/>
      <c r="GPY30" s="23"/>
      <c r="GPZ30" s="25"/>
      <c r="GQK30" s="25"/>
      <c r="GQL30" s="23"/>
      <c r="GQM30" s="25"/>
      <c r="GQX30" s="25"/>
      <c r="GQY30" s="23"/>
      <c r="GQZ30" s="25"/>
      <c r="GRK30" s="25"/>
      <c r="GRL30" s="23"/>
      <c r="GRM30" s="25"/>
      <c r="GRX30" s="25"/>
      <c r="GRY30" s="23"/>
      <c r="GRZ30" s="25"/>
      <c r="GSK30" s="25"/>
      <c r="GSL30" s="23"/>
      <c r="GSM30" s="25"/>
      <c r="GSX30" s="25"/>
      <c r="GSY30" s="23"/>
      <c r="GSZ30" s="25"/>
      <c r="GTK30" s="25"/>
      <c r="GTL30" s="23"/>
      <c r="GTM30" s="25"/>
      <c r="GTX30" s="25"/>
      <c r="GTY30" s="23"/>
      <c r="GTZ30" s="25"/>
      <c r="GUK30" s="25"/>
      <c r="GUL30" s="23"/>
      <c r="GUM30" s="25"/>
      <c r="GUX30" s="25"/>
      <c r="GUY30" s="23"/>
      <c r="GUZ30" s="25"/>
      <c r="GVK30" s="25"/>
      <c r="GVL30" s="23"/>
      <c r="GVM30" s="25"/>
      <c r="GVX30" s="25"/>
      <c r="GVY30" s="23"/>
      <c r="GVZ30" s="25"/>
      <c r="GWK30" s="25"/>
      <c r="GWL30" s="23"/>
      <c r="GWM30" s="25"/>
      <c r="GWX30" s="25"/>
      <c r="GWY30" s="23"/>
      <c r="GWZ30" s="25"/>
      <c r="GXK30" s="25"/>
      <c r="GXL30" s="23"/>
      <c r="GXM30" s="25"/>
      <c r="GXX30" s="25"/>
      <c r="GXY30" s="23"/>
      <c r="GXZ30" s="25"/>
      <c r="GYK30" s="25"/>
      <c r="GYL30" s="23"/>
      <c r="GYM30" s="25"/>
      <c r="GYX30" s="25"/>
      <c r="GYY30" s="23"/>
      <c r="GYZ30" s="25"/>
      <c r="GZK30" s="25"/>
      <c r="GZL30" s="23"/>
      <c r="GZM30" s="25"/>
      <c r="GZX30" s="25"/>
      <c r="GZY30" s="23"/>
      <c r="GZZ30" s="25"/>
      <c r="HAK30" s="25"/>
      <c r="HAL30" s="23"/>
      <c r="HAM30" s="25"/>
      <c r="HAX30" s="25"/>
      <c r="HAY30" s="23"/>
      <c r="HAZ30" s="25"/>
      <c r="HBK30" s="25"/>
      <c r="HBL30" s="23"/>
      <c r="HBM30" s="25"/>
      <c r="HBX30" s="25"/>
      <c r="HBY30" s="23"/>
      <c r="HBZ30" s="25"/>
      <c r="HCK30" s="25"/>
      <c r="HCL30" s="23"/>
      <c r="HCM30" s="25"/>
      <c r="HCX30" s="25"/>
      <c r="HCY30" s="23"/>
      <c r="HCZ30" s="25"/>
      <c r="HDK30" s="25"/>
      <c r="HDL30" s="23"/>
      <c r="HDM30" s="25"/>
      <c r="HDX30" s="25"/>
      <c r="HDY30" s="23"/>
      <c r="HDZ30" s="25"/>
      <c r="HEK30" s="25"/>
      <c r="HEL30" s="23"/>
      <c r="HEM30" s="25"/>
      <c r="HEX30" s="25"/>
      <c r="HEY30" s="23"/>
      <c r="HEZ30" s="25"/>
      <c r="HFK30" s="25"/>
      <c r="HFL30" s="23"/>
      <c r="HFM30" s="25"/>
      <c r="HFX30" s="25"/>
      <c r="HFY30" s="23"/>
      <c r="HFZ30" s="25"/>
      <c r="HGK30" s="25"/>
      <c r="HGL30" s="23"/>
      <c r="HGM30" s="25"/>
      <c r="HGX30" s="25"/>
      <c r="HGY30" s="23"/>
      <c r="HGZ30" s="25"/>
      <c r="HHK30" s="25"/>
      <c r="HHL30" s="23"/>
      <c r="HHM30" s="25"/>
      <c r="HHX30" s="25"/>
      <c r="HHY30" s="23"/>
      <c r="HHZ30" s="25"/>
      <c r="HIK30" s="25"/>
      <c r="HIL30" s="23"/>
      <c r="HIM30" s="25"/>
      <c r="HIX30" s="25"/>
      <c r="HIY30" s="23"/>
      <c r="HIZ30" s="25"/>
      <c r="HJK30" s="25"/>
      <c r="HJL30" s="23"/>
      <c r="HJM30" s="25"/>
      <c r="HJX30" s="25"/>
      <c r="HJY30" s="23"/>
      <c r="HJZ30" s="25"/>
      <c r="HKK30" s="25"/>
      <c r="HKL30" s="23"/>
      <c r="HKM30" s="25"/>
      <c r="HKX30" s="25"/>
      <c r="HKY30" s="23"/>
      <c r="HKZ30" s="25"/>
      <c r="HLK30" s="25"/>
      <c r="HLL30" s="23"/>
      <c r="HLM30" s="25"/>
      <c r="HLX30" s="25"/>
      <c r="HLY30" s="23"/>
      <c r="HLZ30" s="25"/>
      <c r="HMK30" s="25"/>
      <c r="HML30" s="23"/>
      <c r="HMM30" s="25"/>
      <c r="HMX30" s="25"/>
      <c r="HMY30" s="23"/>
      <c r="HMZ30" s="25"/>
      <c r="HNK30" s="25"/>
      <c r="HNL30" s="23"/>
      <c r="HNM30" s="25"/>
      <c r="HNX30" s="25"/>
      <c r="HNY30" s="23"/>
      <c r="HNZ30" s="25"/>
      <c r="HOK30" s="25"/>
      <c r="HOL30" s="23"/>
      <c r="HOM30" s="25"/>
      <c r="HOX30" s="25"/>
      <c r="HOY30" s="23"/>
      <c r="HOZ30" s="25"/>
      <c r="HPK30" s="25"/>
      <c r="HPL30" s="23"/>
      <c r="HPM30" s="25"/>
      <c r="HPX30" s="25"/>
      <c r="HPY30" s="23"/>
      <c r="HPZ30" s="25"/>
      <c r="HQK30" s="25"/>
      <c r="HQL30" s="23"/>
      <c r="HQM30" s="25"/>
      <c r="HQX30" s="25"/>
      <c r="HQY30" s="23"/>
      <c r="HQZ30" s="25"/>
      <c r="HRK30" s="25"/>
      <c r="HRL30" s="23"/>
      <c r="HRM30" s="25"/>
      <c r="HRX30" s="25"/>
      <c r="HRY30" s="23"/>
      <c r="HRZ30" s="25"/>
      <c r="HSK30" s="25"/>
      <c r="HSL30" s="23"/>
      <c r="HSM30" s="25"/>
      <c r="HSX30" s="25"/>
      <c r="HSY30" s="23"/>
      <c r="HSZ30" s="25"/>
      <c r="HTK30" s="25"/>
      <c r="HTL30" s="23"/>
      <c r="HTM30" s="25"/>
      <c r="HTX30" s="25"/>
      <c r="HTY30" s="23"/>
      <c r="HTZ30" s="25"/>
      <c r="HUK30" s="25"/>
      <c r="HUL30" s="23"/>
      <c r="HUM30" s="25"/>
      <c r="HUX30" s="25"/>
      <c r="HUY30" s="23"/>
      <c r="HUZ30" s="25"/>
      <c r="HVK30" s="25"/>
      <c r="HVL30" s="23"/>
      <c r="HVM30" s="25"/>
      <c r="HVX30" s="25"/>
      <c r="HVY30" s="23"/>
      <c r="HVZ30" s="25"/>
      <c r="HWK30" s="25"/>
      <c r="HWL30" s="23"/>
      <c r="HWM30" s="25"/>
      <c r="HWX30" s="25"/>
      <c r="HWY30" s="23"/>
      <c r="HWZ30" s="25"/>
      <c r="HXK30" s="25"/>
      <c r="HXL30" s="23"/>
      <c r="HXM30" s="25"/>
      <c r="HXX30" s="25"/>
      <c r="HXY30" s="23"/>
      <c r="HXZ30" s="25"/>
      <c r="HYK30" s="25"/>
      <c r="HYL30" s="23"/>
      <c r="HYM30" s="25"/>
      <c r="HYX30" s="25"/>
      <c r="HYY30" s="23"/>
      <c r="HYZ30" s="25"/>
      <c r="HZK30" s="25"/>
      <c r="HZL30" s="23"/>
      <c r="HZM30" s="25"/>
      <c r="HZX30" s="25"/>
      <c r="HZY30" s="23"/>
      <c r="HZZ30" s="25"/>
      <c r="IAK30" s="25"/>
      <c r="IAL30" s="23"/>
      <c r="IAM30" s="25"/>
      <c r="IAX30" s="25"/>
      <c r="IAY30" s="23"/>
      <c r="IAZ30" s="25"/>
      <c r="IBK30" s="25"/>
      <c r="IBL30" s="23"/>
      <c r="IBM30" s="25"/>
      <c r="IBX30" s="25"/>
      <c r="IBY30" s="23"/>
      <c r="IBZ30" s="25"/>
      <c r="ICK30" s="25"/>
      <c r="ICL30" s="23"/>
      <c r="ICM30" s="25"/>
      <c r="ICX30" s="25"/>
      <c r="ICY30" s="23"/>
      <c r="ICZ30" s="25"/>
      <c r="IDK30" s="25"/>
      <c r="IDL30" s="23"/>
      <c r="IDM30" s="25"/>
      <c r="IDX30" s="25"/>
      <c r="IDY30" s="23"/>
      <c r="IDZ30" s="25"/>
      <c r="IEK30" s="25"/>
      <c r="IEL30" s="23"/>
      <c r="IEM30" s="25"/>
      <c r="IEX30" s="25"/>
      <c r="IEY30" s="23"/>
      <c r="IEZ30" s="25"/>
      <c r="IFK30" s="25"/>
      <c r="IFL30" s="23"/>
      <c r="IFM30" s="25"/>
      <c r="IFX30" s="25"/>
      <c r="IFY30" s="23"/>
      <c r="IFZ30" s="25"/>
      <c r="IGK30" s="25"/>
      <c r="IGL30" s="23"/>
      <c r="IGM30" s="25"/>
      <c r="IGX30" s="25"/>
      <c r="IGY30" s="23"/>
      <c r="IGZ30" s="25"/>
      <c r="IHK30" s="25"/>
      <c r="IHL30" s="23"/>
      <c r="IHM30" s="25"/>
      <c r="IHX30" s="25"/>
      <c r="IHY30" s="23"/>
      <c r="IHZ30" s="25"/>
      <c r="IIK30" s="25"/>
      <c r="IIL30" s="23"/>
      <c r="IIM30" s="25"/>
      <c r="IIX30" s="25"/>
      <c r="IIY30" s="23"/>
      <c r="IIZ30" s="25"/>
      <c r="IJK30" s="25"/>
      <c r="IJL30" s="23"/>
      <c r="IJM30" s="25"/>
      <c r="IJX30" s="25"/>
      <c r="IJY30" s="23"/>
      <c r="IJZ30" s="25"/>
      <c r="IKK30" s="25"/>
      <c r="IKL30" s="23"/>
      <c r="IKM30" s="25"/>
      <c r="IKX30" s="25"/>
      <c r="IKY30" s="23"/>
      <c r="IKZ30" s="25"/>
      <c r="ILK30" s="25"/>
      <c r="ILL30" s="23"/>
      <c r="ILM30" s="25"/>
      <c r="ILX30" s="25"/>
      <c r="ILY30" s="23"/>
      <c r="ILZ30" s="25"/>
      <c r="IMK30" s="25"/>
      <c r="IML30" s="23"/>
      <c r="IMM30" s="25"/>
      <c r="IMX30" s="25"/>
      <c r="IMY30" s="23"/>
      <c r="IMZ30" s="25"/>
      <c r="INK30" s="25"/>
      <c r="INL30" s="23"/>
      <c r="INM30" s="25"/>
      <c r="INX30" s="25"/>
      <c r="INY30" s="23"/>
      <c r="INZ30" s="25"/>
      <c r="IOK30" s="25"/>
      <c r="IOL30" s="23"/>
      <c r="IOM30" s="25"/>
      <c r="IOX30" s="25"/>
      <c r="IOY30" s="23"/>
      <c r="IOZ30" s="25"/>
      <c r="IPK30" s="25"/>
      <c r="IPL30" s="23"/>
      <c r="IPM30" s="25"/>
      <c r="IPX30" s="25"/>
      <c r="IPY30" s="23"/>
      <c r="IPZ30" s="25"/>
      <c r="IQK30" s="25"/>
      <c r="IQL30" s="23"/>
      <c r="IQM30" s="25"/>
      <c r="IQX30" s="25"/>
      <c r="IQY30" s="23"/>
      <c r="IQZ30" s="25"/>
      <c r="IRK30" s="25"/>
      <c r="IRL30" s="23"/>
      <c r="IRM30" s="25"/>
      <c r="IRX30" s="25"/>
      <c r="IRY30" s="23"/>
      <c r="IRZ30" s="25"/>
      <c r="ISK30" s="25"/>
      <c r="ISL30" s="23"/>
      <c r="ISM30" s="25"/>
      <c r="ISX30" s="25"/>
      <c r="ISY30" s="23"/>
      <c r="ISZ30" s="25"/>
      <c r="ITK30" s="25"/>
      <c r="ITL30" s="23"/>
      <c r="ITM30" s="25"/>
      <c r="ITX30" s="25"/>
      <c r="ITY30" s="23"/>
      <c r="ITZ30" s="25"/>
      <c r="IUK30" s="25"/>
      <c r="IUL30" s="23"/>
      <c r="IUM30" s="25"/>
      <c r="IUX30" s="25"/>
      <c r="IUY30" s="23"/>
      <c r="IUZ30" s="25"/>
      <c r="IVK30" s="25"/>
      <c r="IVL30" s="23"/>
      <c r="IVM30" s="25"/>
      <c r="IVX30" s="25"/>
      <c r="IVY30" s="23"/>
      <c r="IVZ30" s="25"/>
      <c r="IWK30" s="25"/>
      <c r="IWL30" s="23"/>
      <c r="IWM30" s="25"/>
      <c r="IWX30" s="25"/>
      <c r="IWY30" s="23"/>
      <c r="IWZ30" s="25"/>
      <c r="IXK30" s="25"/>
      <c r="IXL30" s="23"/>
      <c r="IXM30" s="25"/>
      <c r="IXX30" s="25"/>
      <c r="IXY30" s="23"/>
      <c r="IXZ30" s="25"/>
      <c r="IYK30" s="25"/>
      <c r="IYL30" s="23"/>
      <c r="IYM30" s="25"/>
      <c r="IYX30" s="25"/>
      <c r="IYY30" s="23"/>
      <c r="IYZ30" s="25"/>
      <c r="IZK30" s="25"/>
      <c r="IZL30" s="23"/>
      <c r="IZM30" s="25"/>
      <c r="IZX30" s="25"/>
      <c r="IZY30" s="23"/>
      <c r="IZZ30" s="25"/>
      <c r="JAK30" s="25"/>
      <c r="JAL30" s="23"/>
      <c r="JAM30" s="25"/>
      <c r="JAX30" s="25"/>
      <c r="JAY30" s="23"/>
      <c r="JAZ30" s="25"/>
      <c r="JBK30" s="25"/>
      <c r="JBL30" s="23"/>
      <c r="JBM30" s="25"/>
      <c r="JBX30" s="25"/>
      <c r="JBY30" s="23"/>
      <c r="JBZ30" s="25"/>
      <c r="JCK30" s="25"/>
      <c r="JCL30" s="23"/>
      <c r="JCM30" s="25"/>
      <c r="JCX30" s="25"/>
      <c r="JCY30" s="23"/>
      <c r="JCZ30" s="25"/>
      <c r="JDK30" s="25"/>
      <c r="JDL30" s="23"/>
      <c r="JDM30" s="25"/>
      <c r="JDX30" s="25"/>
      <c r="JDY30" s="23"/>
      <c r="JDZ30" s="25"/>
      <c r="JEK30" s="25"/>
      <c r="JEL30" s="23"/>
      <c r="JEM30" s="25"/>
      <c r="JEX30" s="25"/>
      <c r="JEY30" s="23"/>
      <c r="JEZ30" s="25"/>
      <c r="JFK30" s="25"/>
      <c r="JFL30" s="23"/>
      <c r="JFM30" s="25"/>
      <c r="JFX30" s="25"/>
      <c r="JFY30" s="23"/>
      <c r="JFZ30" s="25"/>
      <c r="JGK30" s="25"/>
      <c r="JGL30" s="23"/>
      <c r="JGM30" s="25"/>
      <c r="JGX30" s="25"/>
      <c r="JGY30" s="23"/>
      <c r="JGZ30" s="25"/>
      <c r="JHK30" s="25"/>
      <c r="JHL30" s="23"/>
      <c r="JHM30" s="25"/>
      <c r="JHX30" s="25"/>
      <c r="JHY30" s="23"/>
      <c r="JHZ30" s="25"/>
      <c r="JIK30" s="25"/>
      <c r="JIL30" s="23"/>
      <c r="JIM30" s="25"/>
      <c r="JIX30" s="25"/>
      <c r="JIY30" s="23"/>
      <c r="JIZ30" s="25"/>
      <c r="JJK30" s="25"/>
      <c r="JJL30" s="23"/>
      <c r="JJM30" s="25"/>
      <c r="JJX30" s="25"/>
      <c r="JJY30" s="23"/>
      <c r="JJZ30" s="25"/>
      <c r="JKK30" s="25"/>
      <c r="JKL30" s="23"/>
      <c r="JKM30" s="25"/>
      <c r="JKX30" s="25"/>
      <c r="JKY30" s="23"/>
      <c r="JKZ30" s="25"/>
      <c r="JLK30" s="25"/>
      <c r="JLL30" s="23"/>
      <c r="JLM30" s="25"/>
      <c r="JLX30" s="25"/>
      <c r="JLY30" s="23"/>
      <c r="JLZ30" s="25"/>
      <c r="JMK30" s="25"/>
      <c r="JML30" s="23"/>
      <c r="JMM30" s="25"/>
      <c r="JMX30" s="25"/>
      <c r="JMY30" s="23"/>
      <c r="JMZ30" s="25"/>
      <c r="JNK30" s="25"/>
      <c r="JNL30" s="23"/>
      <c r="JNM30" s="25"/>
      <c r="JNX30" s="25"/>
      <c r="JNY30" s="23"/>
      <c r="JNZ30" s="25"/>
      <c r="JOK30" s="25"/>
      <c r="JOL30" s="23"/>
      <c r="JOM30" s="25"/>
      <c r="JOX30" s="25"/>
      <c r="JOY30" s="23"/>
      <c r="JOZ30" s="25"/>
      <c r="JPK30" s="25"/>
      <c r="JPL30" s="23"/>
      <c r="JPM30" s="25"/>
      <c r="JPX30" s="25"/>
      <c r="JPY30" s="23"/>
      <c r="JPZ30" s="25"/>
      <c r="JQK30" s="25"/>
      <c r="JQL30" s="23"/>
      <c r="JQM30" s="25"/>
      <c r="JQX30" s="25"/>
      <c r="JQY30" s="23"/>
      <c r="JQZ30" s="25"/>
      <c r="JRK30" s="25"/>
      <c r="JRL30" s="23"/>
      <c r="JRM30" s="25"/>
      <c r="JRX30" s="25"/>
      <c r="JRY30" s="23"/>
      <c r="JRZ30" s="25"/>
      <c r="JSK30" s="25"/>
      <c r="JSL30" s="23"/>
      <c r="JSM30" s="25"/>
      <c r="JSX30" s="25"/>
      <c r="JSY30" s="23"/>
      <c r="JSZ30" s="25"/>
      <c r="JTK30" s="25"/>
      <c r="JTL30" s="23"/>
      <c r="JTM30" s="25"/>
      <c r="JTX30" s="25"/>
      <c r="JTY30" s="23"/>
      <c r="JTZ30" s="25"/>
      <c r="JUK30" s="25"/>
      <c r="JUL30" s="23"/>
      <c r="JUM30" s="25"/>
      <c r="JUX30" s="25"/>
      <c r="JUY30" s="23"/>
      <c r="JUZ30" s="25"/>
      <c r="JVK30" s="25"/>
      <c r="JVL30" s="23"/>
      <c r="JVM30" s="25"/>
      <c r="JVX30" s="25"/>
      <c r="JVY30" s="23"/>
      <c r="JVZ30" s="25"/>
      <c r="JWK30" s="25"/>
      <c r="JWL30" s="23"/>
      <c r="JWM30" s="25"/>
      <c r="JWX30" s="25"/>
      <c r="JWY30" s="23"/>
      <c r="JWZ30" s="25"/>
      <c r="JXK30" s="25"/>
      <c r="JXL30" s="23"/>
      <c r="JXM30" s="25"/>
      <c r="JXX30" s="25"/>
      <c r="JXY30" s="23"/>
      <c r="JXZ30" s="25"/>
      <c r="JYK30" s="25"/>
      <c r="JYL30" s="23"/>
      <c r="JYM30" s="25"/>
      <c r="JYX30" s="25"/>
      <c r="JYY30" s="23"/>
      <c r="JYZ30" s="25"/>
      <c r="JZK30" s="25"/>
      <c r="JZL30" s="23"/>
      <c r="JZM30" s="25"/>
      <c r="JZX30" s="25"/>
      <c r="JZY30" s="23"/>
      <c r="JZZ30" s="25"/>
      <c r="KAK30" s="25"/>
      <c r="KAL30" s="23"/>
      <c r="KAM30" s="25"/>
      <c r="KAX30" s="25"/>
      <c r="KAY30" s="23"/>
      <c r="KAZ30" s="25"/>
      <c r="KBK30" s="25"/>
      <c r="KBL30" s="23"/>
      <c r="KBM30" s="25"/>
      <c r="KBX30" s="25"/>
      <c r="KBY30" s="23"/>
      <c r="KBZ30" s="25"/>
      <c r="KCK30" s="25"/>
      <c r="KCL30" s="23"/>
      <c r="KCM30" s="25"/>
      <c r="KCX30" s="25"/>
      <c r="KCY30" s="23"/>
      <c r="KCZ30" s="25"/>
      <c r="KDK30" s="25"/>
      <c r="KDL30" s="23"/>
      <c r="KDM30" s="25"/>
      <c r="KDX30" s="25"/>
      <c r="KDY30" s="23"/>
      <c r="KDZ30" s="25"/>
      <c r="KEK30" s="25"/>
      <c r="KEL30" s="23"/>
      <c r="KEM30" s="25"/>
      <c r="KEX30" s="25"/>
      <c r="KEY30" s="23"/>
      <c r="KEZ30" s="25"/>
      <c r="KFK30" s="25"/>
      <c r="KFL30" s="23"/>
      <c r="KFM30" s="25"/>
      <c r="KFX30" s="25"/>
      <c r="KFY30" s="23"/>
      <c r="KFZ30" s="25"/>
      <c r="KGK30" s="25"/>
      <c r="KGL30" s="23"/>
      <c r="KGM30" s="25"/>
      <c r="KGX30" s="25"/>
      <c r="KGY30" s="23"/>
      <c r="KGZ30" s="25"/>
      <c r="KHK30" s="25"/>
      <c r="KHL30" s="23"/>
      <c r="KHM30" s="25"/>
      <c r="KHX30" s="25"/>
      <c r="KHY30" s="23"/>
      <c r="KHZ30" s="25"/>
      <c r="KIK30" s="25"/>
      <c r="KIL30" s="23"/>
      <c r="KIM30" s="25"/>
      <c r="KIX30" s="25"/>
      <c r="KIY30" s="23"/>
      <c r="KIZ30" s="25"/>
      <c r="KJK30" s="25"/>
      <c r="KJL30" s="23"/>
      <c r="KJM30" s="25"/>
      <c r="KJX30" s="25"/>
      <c r="KJY30" s="23"/>
      <c r="KJZ30" s="25"/>
      <c r="KKK30" s="25"/>
      <c r="KKL30" s="23"/>
      <c r="KKM30" s="25"/>
      <c r="KKX30" s="25"/>
      <c r="KKY30" s="23"/>
      <c r="KKZ30" s="25"/>
      <c r="KLK30" s="25"/>
      <c r="KLL30" s="23"/>
      <c r="KLM30" s="25"/>
      <c r="KLX30" s="25"/>
      <c r="KLY30" s="23"/>
      <c r="KLZ30" s="25"/>
      <c r="KMK30" s="25"/>
      <c r="KML30" s="23"/>
      <c r="KMM30" s="25"/>
      <c r="KMX30" s="25"/>
      <c r="KMY30" s="23"/>
      <c r="KMZ30" s="25"/>
      <c r="KNK30" s="25"/>
      <c r="KNL30" s="23"/>
      <c r="KNM30" s="25"/>
      <c r="KNX30" s="25"/>
      <c r="KNY30" s="23"/>
      <c r="KNZ30" s="25"/>
      <c r="KOK30" s="25"/>
      <c r="KOL30" s="23"/>
      <c r="KOM30" s="25"/>
      <c r="KOX30" s="25"/>
      <c r="KOY30" s="23"/>
      <c r="KOZ30" s="25"/>
      <c r="KPK30" s="25"/>
      <c r="KPL30" s="23"/>
      <c r="KPM30" s="25"/>
      <c r="KPX30" s="25"/>
      <c r="KPY30" s="23"/>
      <c r="KPZ30" s="25"/>
      <c r="KQK30" s="25"/>
      <c r="KQL30" s="23"/>
      <c r="KQM30" s="25"/>
      <c r="KQX30" s="25"/>
      <c r="KQY30" s="23"/>
      <c r="KQZ30" s="25"/>
      <c r="KRK30" s="25"/>
      <c r="KRL30" s="23"/>
      <c r="KRM30" s="25"/>
      <c r="KRX30" s="25"/>
      <c r="KRY30" s="23"/>
      <c r="KRZ30" s="25"/>
      <c r="KSK30" s="25"/>
      <c r="KSL30" s="23"/>
      <c r="KSM30" s="25"/>
      <c r="KSX30" s="25"/>
      <c r="KSY30" s="23"/>
      <c r="KSZ30" s="25"/>
      <c r="KTK30" s="25"/>
      <c r="KTL30" s="23"/>
      <c r="KTM30" s="25"/>
      <c r="KTX30" s="25"/>
      <c r="KTY30" s="23"/>
      <c r="KTZ30" s="25"/>
      <c r="KUK30" s="25"/>
      <c r="KUL30" s="23"/>
      <c r="KUM30" s="25"/>
      <c r="KUX30" s="25"/>
      <c r="KUY30" s="23"/>
      <c r="KUZ30" s="25"/>
      <c r="KVK30" s="25"/>
      <c r="KVL30" s="23"/>
      <c r="KVM30" s="25"/>
      <c r="KVX30" s="25"/>
      <c r="KVY30" s="23"/>
      <c r="KVZ30" s="25"/>
      <c r="KWK30" s="25"/>
      <c r="KWL30" s="23"/>
      <c r="KWM30" s="25"/>
      <c r="KWX30" s="25"/>
      <c r="KWY30" s="23"/>
      <c r="KWZ30" s="25"/>
      <c r="KXK30" s="25"/>
      <c r="KXL30" s="23"/>
      <c r="KXM30" s="25"/>
      <c r="KXX30" s="25"/>
      <c r="KXY30" s="23"/>
      <c r="KXZ30" s="25"/>
      <c r="KYK30" s="25"/>
      <c r="KYL30" s="23"/>
      <c r="KYM30" s="25"/>
      <c r="KYX30" s="25"/>
      <c r="KYY30" s="23"/>
      <c r="KYZ30" s="25"/>
      <c r="KZK30" s="25"/>
      <c r="KZL30" s="23"/>
      <c r="KZM30" s="25"/>
      <c r="KZX30" s="25"/>
      <c r="KZY30" s="23"/>
      <c r="KZZ30" s="25"/>
      <c r="LAK30" s="25"/>
      <c r="LAL30" s="23"/>
      <c r="LAM30" s="25"/>
      <c r="LAX30" s="25"/>
      <c r="LAY30" s="23"/>
      <c r="LAZ30" s="25"/>
      <c r="LBK30" s="25"/>
      <c r="LBL30" s="23"/>
      <c r="LBM30" s="25"/>
      <c r="LBX30" s="25"/>
      <c r="LBY30" s="23"/>
      <c r="LBZ30" s="25"/>
      <c r="LCK30" s="25"/>
      <c r="LCL30" s="23"/>
      <c r="LCM30" s="25"/>
      <c r="LCX30" s="25"/>
      <c r="LCY30" s="23"/>
      <c r="LCZ30" s="25"/>
      <c r="LDK30" s="25"/>
      <c r="LDL30" s="23"/>
      <c r="LDM30" s="25"/>
      <c r="LDX30" s="25"/>
      <c r="LDY30" s="23"/>
      <c r="LDZ30" s="25"/>
      <c r="LEK30" s="25"/>
      <c r="LEL30" s="23"/>
      <c r="LEM30" s="25"/>
      <c r="LEX30" s="25"/>
      <c r="LEY30" s="23"/>
      <c r="LEZ30" s="25"/>
      <c r="LFK30" s="25"/>
      <c r="LFL30" s="23"/>
      <c r="LFM30" s="25"/>
      <c r="LFX30" s="25"/>
      <c r="LFY30" s="23"/>
      <c r="LFZ30" s="25"/>
      <c r="LGK30" s="25"/>
      <c r="LGL30" s="23"/>
      <c r="LGM30" s="25"/>
      <c r="LGX30" s="25"/>
      <c r="LGY30" s="23"/>
      <c r="LGZ30" s="25"/>
      <c r="LHK30" s="25"/>
      <c r="LHL30" s="23"/>
      <c r="LHM30" s="25"/>
      <c r="LHX30" s="25"/>
      <c r="LHY30" s="23"/>
      <c r="LHZ30" s="25"/>
      <c r="LIK30" s="25"/>
      <c r="LIL30" s="23"/>
      <c r="LIM30" s="25"/>
      <c r="LIX30" s="25"/>
      <c r="LIY30" s="23"/>
      <c r="LIZ30" s="25"/>
      <c r="LJK30" s="25"/>
      <c r="LJL30" s="23"/>
      <c r="LJM30" s="25"/>
      <c r="LJX30" s="25"/>
      <c r="LJY30" s="23"/>
      <c r="LJZ30" s="25"/>
      <c r="LKK30" s="25"/>
      <c r="LKL30" s="23"/>
      <c r="LKM30" s="25"/>
      <c r="LKX30" s="25"/>
      <c r="LKY30" s="23"/>
      <c r="LKZ30" s="25"/>
      <c r="LLK30" s="25"/>
      <c r="LLL30" s="23"/>
      <c r="LLM30" s="25"/>
      <c r="LLX30" s="25"/>
      <c r="LLY30" s="23"/>
      <c r="LLZ30" s="25"/>
      <c r="LMK30" s="25"/>
      <c r="LML30" s="23"/>
      <c r="LMM30" s="25"/>
      <c r="LMX30" s="25"/>
      <c r="LMY30" s="23"/>
      <c r="LMZ30" s="25"/>
      <c r="LNK30" s="25"/>
      <c r="LNL30" s="23"/>
      <c r="LNM30" s="25"/>
      <c r="LNX30" s="25"/>
      <c r="LNY30" s="23"/>
      <c r="LNZ30" s="25"/>
      <c r="LOK30" s="25"/>
      <c r="LOL30" s="23"/>
      <c r="LOM30" s="25"/>
      <c r="LOX30" s="25"/>
      <c r="LOY30" s="23"/>
      <c r="LOZ30" s="25"/>
      <c r="LPK30" s="25"/>
      <c r="LPL30" s="23"/>
      <c r="LPM30" s="25"/>
      <c r="LPX30" s="25"/>
      <c r="LPY30" s="23"/>
      <c r="LPZ30" s="25"/>
      <c r="LQK30" s="25"/>
      <c r="LQL30" s="23"/>
      <c r="LQM30" s="25"/>
      <c r="LQX30" s="25"/>
      <c r="LQY30" s="23"/>
      <c r="LQZ30" s="25"/>
      <c r="LRK30" s="25"/>
      <c r="LRL30" s="23"/>
      <c r="LRM30" s="25"/>
      <c r="LRX30" s="25"/>
      <c r="LRY30" s="23"/>
      <c r="LRZ30" s="25"/>
      <c r="LSK30" s="25"/>
      <c r="LSL30" s="23"/>
      <c r="LSM30" s="25"/>
      <c r="LSX30" s="25"/>
      <c r="LSY30" s="23"/>
      <c r="LSZ30" s="25"/>
      <c r="LTK30" s="25"/>
      <c r="LTL30" s="23"/>
      <c r="LTM30" s="25"/>
      <c r="LTX30" s="25"/>
      <c r="LTY30" s="23"/>
      <c r="LTZ30" s="25"/>
      <c r="LUK30" s="25"/>
      <c r="LUL30" s="23"/>
      <c r="LUM30" s="25"/>
      <c r="LUX30" s="25"/>
      <c r="LUY30" s="23"/>
      <c r="LUZ30" s="25"/>
      <c r="LVK30" s="25"/>
      <c r="LVL30" s="23"/>
      <c r="LVM30" s="25"/>
      <c r="LVX30" s="25"/>
      <c r="LVY30" s="23"/>
      <c r="LVZ30" s="25"/>
      <c r="LWK30" s="25"/>
      <c r="LWL30" s="23"/>
      <c r="LWM30" s="25"/>
      <c r="LWX30" s="25"/>
      <c r="LWY30" s="23"/>
      <c r="LWZ30" s="25"/>
      <c r="LXK30" s="25"/>
      <c r="LXL30" s="23"/>
      <c r="LXM30" s="25"/>
      <c r="LXX30" s="25"/>
      <c r="LXY30" s="23"/>
      <c r="LXZ30" s="25"/>
      <c r="LYK30" s="25"/>
      <c r="LYL30" s="23"/>
      <c r="LYM30" s="25"/>
      <c r="LYX30" s="25"/>
      <c r="LYY30" s="23"/>
      <c r="LYZ30" s="25"/>
      <c r="LZK30" s="25"/>
      <c r="LZL30" s="23"/>
      <c r="LZM30" s="25"/>
      <c r="LZX30" s="25"/>
      <c r="LZY30" s="23"/>
      <c r="LZZ30" s="25"/>
      <c r="MAK30" s="25"/>
      <c r="MAL30" s="23"/>
      <c r="MAM30" s="25"/>
      <c r="MAX30" s="25"/>
      <c r="MAY30" s="23"/>
      <c r="MAZ30" s="25"/>
      <c r="MBK30" s="25"/>
      <c r="MBL30" s="23"/>
      <c r="MBM30" s="25"/>
      <c r="MBX30" s="25"/>
      <c r="MBY30" s="23"/>
      <c r="MBZ30" s="25"/>
      <c r="MCK30" s="25"/>
      <c r="MCL30" s="23"/>
      <c r="MCM30" s="25"/>
      <c r="MCX30" s="25"/>
      <c r="MCY30" s="23"/>
      <c r="MCZ30" s="25"/>
      <c r="MDK30" s="25"/>
      <c r="MDL30" s="23"/>
      <c r="MDM30" s="25"/>
      <c r="MDX30" s="25"/>
      <c r="MDY30" s="23"/>
      <c r="MDZ30" s="25"/>
      <c r="MEK30" s="25"/>
      <c r="MEL30" s="23"/>
      <c r="MEM30" s="25"/>
      <c r="MEX30" s="25"/>
      <c r="MEY30" s="23"/>
      <c r="MEZ30" s="25"/>
      <c r="MFK30" s="25"/>
      <c r="MFL30" s="23"/>
      <c r="MFM30" s="25"/>
      <c r="MFX30" s="25"/>
      <c r="MFY30" s="23"/>
      <c r="MFZ30" s="25"/>
      <c r="MGK30" s="25"/>
      <c r="MGL30" s="23"/>
      <c r="MGM30" s="25"/>
      <c r="MGX30" s="25"/>
      <c r="MGY30" s="23"/>
      <c r="MGZ30" s="25"/>
      <c r="MHK30" s="25"/>
      <c r="MHL30" s="23"/>
      <c r="MHM30" s="25"/>
      <c r="MHX30" s="25"/>
      <c r="MHY30" s="23"/>
      <c r="MHZ30" s="25"/>
      <c r="MIK30" s="25"/>
      <c r="MIL30" s="23"/>
      <c r="MIM30" s="25"/>
      <c r="MIX30" s="25"/>
      <c r="MIY30" s="23"/>
      <c r="MIZ30" s="25"/>
      <c r="MJK30" s="25"/>
      <c r="MJL30" s="23"/>
      <c r="MJM30" s="25"/>
      <c r="MJX30" s="25"/>
      <c r="MJY30" s="23"/>
      <c r="MJZ30" s="25"/>
      <c r="MKK30" s="25"/>
      <c r="MKL30" s="23"/>
      <c r="MKM30" s="25"/>
      <c r="MKX30" s="25"/>
      <c r="MKY30" s="23"/>
      <c r="MKZ30" s="25"/>
      <c r="MLK30" s="25"/>
      <c r="MLL30" s="23"/>
      <c r="MLM30" s="25"/>
      <c r="MLX30" s="25"/>
      <c r="MLY30" s="23"/>
      <c r="MLZ30" s="25"/>
      <c r="MMK30" s="25"/>
      <c r="MML30" s="23"/>
      <c r="MMM30" s="25"/>
      <c r="MMX30" s="25"/>
      <c r="MMY30" s="23"/>
      <c r="MMZ30" s="25"/>
      <c r="MNK30" s="25"/>
      <c r="MNL30" s="23"/>
      <c r="MNM30" s="25"/>
      <c r="MNX30" s="25"/>
      <c r="MNY30" s="23"/>
      <c r="MNZ30" s="25"/>
      <c r="MOK30" s="25"/>
      <c r="MOL30" s="23"/>
      <c r="MOM30" s="25"/>
      <c r="MOX30" s="25"/>
      <c r="MOY30" s="23"/>
      <c r="MOZ30" s="25"/>
      <c r="MPK30" s="25"/>
      <c r="MPL30" s="23"/>
      <c r="MPM30" s="25"/>
      <c r="MPX30" s="25"/>
      <c r="MPY30" s="23"/>
      <c r="MPZ30" s="25"/>
      <c r="MQK30" s="25"/>
      <c r="MQL30" s="23"/>
      <c r="MQM30" s="25"/>
      <c r="MQX30" s="25"/>
      <c r="MQY30" s="23"/>
      <c r="MQZ30" s="25"/>
      <c r="MRK30" s="25"/>
      <c r="MRL30" s="23"/>
      <c r="MRM30" s="25"/>
      <c r="MRX30" s="25"/>
      <c r="MRY30" s="23"/>
      <c r="MRZ30" s="25"/>
      <c r="MSK30" s="25"/>
      <c r="MSL30" s="23"/>
      <c r="MSM30" s="25"/>
      <c r="MSX30" s="25"/>
      <c r="MSY30" s="23"/>
      <c r="MSZ30" s="25"/>
      <c r="MTK30" s="25"/>
      <c r="MTL30" s="23"/>
      <c r="MTM30" s="25"/>
      <c r="MTX30" s="25"/>
      <c r="MTY30" s="23"/>
      <c r="MTZ30" s="25"/>
      <c r="MUK30" s="25"/>
      <c r="MUL30" s="23"/>
      <c r="MUM30" s="25"/>
      <c r="MUX30" s="25"/>
      <c r="MUY30" s="23"/>
      <c r="MUZ30" s="25"/>
      <c r="MVK30" s="25"/>
      <c r="MVL30" s="23"/>
      <c r="MVM30" s="25"/>
      <c r="MVX30" s="25"/>
      <c r="MVY30" s="23"/>
      <c r="MVZ30" s="25"/>
      <c r="MWK30" s="25"/>
      <c r="MWL30" s="23"/>
      <c r="MWM30" s="25"/>
      <c r="MWX30" s="25"/>
      <c r="MWY30" s="23"/>
      <c r="MWZ30" s="25"/>
      <c r="MXK30" s="25"/>
      <c r="MXL30" s="23"/>
      <c r="MXM30" s="25"/>
      <c r="MXX30" s="25"/>
      <c r="MXY30" s="23"/>
      <c r="MXZ30" s="25"/>
      <c r="MYK30" s="25"/>
      <c r="MYL30" s="23"/>
      <c r="MYM30" s="25"/>
      <c r="MYX30" s="25"/>
      <c r="MYY30" s="23"/>
      <c r="MYZ30" s="25"/>
      <c r="MZK30" s="25"/>
      <c r="MZL30" s="23"/>
      <c r="MZM30" s="25"/>
      <c r="MZX30" s="25"/>
      <c r="MZY30" s="23"/>
      <c r="MZZ30" s="25"/>
      <c r="NAK30" s="25"/>
      <c r="NAL30" s="23"/>
      <c r="NAM30" s="25"/>
      <c r="NAX30" s="25"/>
      <c r="NAY30" s="23"/>
      <c r="NAZ30" s="25"/>
      <c r="NBK30" s="25"/>
      <c r="NBL30" s="23"/>
      <c r="NBM30" s="25"/>
      <c r="NBX30" s="25"/>
      <c r="NBY30" s="23"/>
      <c r="NBZ30" s="25"/>
      <c r="NCK30" s="25"/>
      <c r="NCL30" s="23"/>
      <c r="NCM30" s="25"/>
      <c r="NCX30" s="25"/>
      <c r="NCY30" s="23"/>
      <c r="NCZ30" s="25"/>
      <c r="NDK30" s="25"/>
      <c r="NDL30" s="23"/>
      <c r="NDM30" s="25"/>
      <c r="NDX30" s="25"/>
      <c r="NDY30" s="23"/>
      <c r="NDZ30" s="25"/>
      <c r="NEK30" s="25"/>
      <c r="NEL30" s="23"/>
      <c r="NEM30" s="25"/>
      <c r="NEX30" s="25"/>
      <c r="NEY30" s="23"/>
      <c r="NEZ30" s="25"/>
      <c r="NFK30" s="25"/>
      <c r="NFL30" s="23"/>
      <c r="NFM30" s="25"/>
      <c r="NFX30" s="25"/>
      <c r="NFY30" s="23"/>
      <c r="NFZ30" s="25"/>
      <c r="NGK30" s="25"/>
      <c r="NGL30" s="23"/>
      <c r="NGM30" s="25"/>
      <c r="NGX30" s="25"/>
      <c r="NGY30" s="23"/>
      <c r="NGZ30" s="25"/>
      <c r="NHK30" s="25"/>
      <c r="NHL30" s="23"/>
      <c r="NHM30" s="25"/>
      <c r="NHX30" s="25"/>
      <c r="NHY30" s="23"/>
      <c r="NHZ30" s="25"/>
      <c r="NIK30" s="25"/>
      <c r="NIL30" s="23"/>
      <c r="NIM30" s="25"/>
      <c r="NIX30" s="25"/>
      <c r="NIY30" s="23"/>
      <c r="NIZ30" s="25"/>
      <c r="NJK30" s="25"/>
      <c r="NJL30" s="23"/>
      <c r="NJM30" s="25"/>
      <c r="NJX30" s="25"/>
      <c r="NJY30" s="23"/>
      <c r="NJZ30" s="25"/>
      <c r="NKK30" s="25"/>
      <c r="NKL30" s="23"/>
      <c r="NKM30" s="25"/>
      <c r="NKX30" s="25"/>
      <c r="NKY30" s="23"/>
      <c r="NKZ30" s="25"/>
      <c r="NLK30" s="25"/>
      <c r="NLL30" s="23"/>
      <c r="NLM30" s="25"/>
      <c r="NLX30" s="25"/>
      <c r="NLY30" s="23"/>
      <c r="NLZ30" s="25"/>
      <c r="NMK30" s="25"/>
      <c r="NML30" s="23"/>
      <c r="NMM30" s="25"/>
      <c r="NMX30" s="25"/>
      <c r="NMY30" s="23"/>
      <c r="NMZ30" s="25"/>
      <c r="NNK30" s="25"/>
      <c r="NNL30" s="23"/>
      <c r="NNM30" s="25"/>
      <c r="NNX30" s="25"/>
      <c r="NNY30" s="23"/>
      <c r="NNZ30" s="25"/>
      <c r="NOK30" s="25"/>
      <c r="NOL30" s="23"/>
      <c r="NOM30" s="25"/>
      <c r="NOX30" s="25"/>
      <c r="NOY30" s="23"/>
      <c r="NOZ30" s="25"/>
      <c r="NPK30" s="25"/>
      <c r="NPL30" s="23"/>
      <c r="NPM30" s="25"/>
      <c r="NPX30" s="25"/>
      <c r="NPY30" s="23"/>
      <c r="NPZ30" s="25"/>
      <c r="NQK30" s="25"/>
      <c r="NQL30" s="23"/>
      <c r="NQM30" s="25"/>
      <c r="NQX30" s="25"/>
      <c r="NQY30" s="23"/>
      <c r="NQZ30" s="25"/>
      <c r="NRK30" s="25"/>
      <c r="NRL30" s="23"/>
      <c r="NRM30" s="25"/>
      <c r="NRX30" s="25"/>
      <c r="NRY30" s="23"/>
      <c r="NRZ30" s="25"/>
      <c r="NSK30" s="25"/>
      <c r="NSL30" s="23"/>
      <c r="NSM30" s="25"/>
      <c r="NSX30" s="25"/>
      <c r="NSY30" s="23"/>
      <c r="NSZ30" s="25"/>
      <c r="NTK30" s="25"/>
      <c r="NTL30" s="23"/>
      <c r="NTM30" s="25"/>
      <c r="NTX30" s="25"/>
      <c r="NTY30" s="23"/>
      <c r="NTZ30" s="25"/>
      <c r="NUK30" s="25"/>
      <c r="NUL30" s="23"/>
      <c r="NUM30" s="25"/>
      <c r="NUX30" s="25"/>
      <c r="NUY30" s="23"/>
      <c r="NUZ30" s="25"/>
      <c r="NVK30" s="25"/>
      <c r="NVL30" s="23"/>
      <c r="NVM30" s="25"/>
      <c r="NVX30" s="25"/>
      <c r="NVY30" s="23"/>
      <c r="NVZ30" s="25"/>
      <c r="NWK30" s="25"/>
      <c r="NWL30" s="23"/>
      <c r="NWM30" s="25"/>
      <c r="NWX30" s="25"/>
      <c r="NWY30" s="23"/>
      <c r="NWZ30" s="25"/>
      <c r="NXK30" s="25"/>
      <c r="NXL30" s="23"/>
      <c r="NXM30" s="25"/>
      <c r="NXX30" s="25"/>
      <c r="NXY30" s="23"/>
      <c r="NXZ30" s="25"/>
      <c r="NYK30" s="25"/>
      <c r="NYL30" s="23"/>
      <c r="NYM30" s="25"/>
      <c r="NYX30" s="25"/>
      <c r="NYY30" s="23"/>
      <c r="NYZ30" s="25"/>
      <c r="NZK30" s="25"/>
      <c r="NZL30" s="23"/>
      <c r="NZM30" s="25"/>
      <c r="NZX30" s="25"/>
      <c r="NZY30" s="23"/>
      <c r="NZZ30" s="25"/>
      <c r="OAK30" s="25"/>
      <c r="OAL30" s="23"/>
      <c r="OAM30" s="25"/>
      <c r="OAX30" s="25"/>
      <c r="OAY30" s="23"/>
      <c r="OAZ30" s="25"/>
      <c r="OBK30" s="25"/>
      <c r="OBL30" s="23"/>
      <c r="OBM30" s="25"/>
      <c r="OBX30" s="25"/>
      <c r="OBY30" s="23"/>
      <c r="OBZ30" s="25"/>
      <c r="OCK30" s="25"/>
      <c r="OCL30" s="23"/>
      <c r="OCM30" s="25"/>
      <c r="OCX30" s="25"/>
      <c r="OCY30" s="23"/>
      <c r="OCZ30" s="25"/>
      <c r="ODK30" s="25"/>
      <c r="ODL30" s="23"/>
      <c r="ODM30" s="25"/>
      <c r="ODX30" s="25"/>
      <c r="ODY30" s="23"/>
      <c r="ODZ30" s="25"/>
      <c r="OEK30" s="25"/>
      <c r="OEL30" s="23"/>
      <c r="OEM30" s="25"/>
      <c r="OEX30" s="25"/>
      <c r="OEY30" s="23"/>
      <c r="OEZ30" s="25"/>
      <c r="OFK30" s="25"/>
      <c r="OFL30" s="23"/>
      <c r="OFM30" s="25"/>
      <c r="OFX30" s="25"/>
      <c r="OFY30" s="23"/>
      <c r="OFZ30" s="25"/>
      <c r="OGK30" s="25"/>
      <c r="OGL30" s="23"/>
      <c r="OGM30" s="25"/>
      <c r="OGX30" s="25"/>
      <c r="OGY30" s="23"/>
      <c r="OGZ30" s="25"/>
      <c r="OHK30" s="25"/>
      <c r="OHL30" s="23"/>
      <c r="OHM30" s="25"/>
      <c r="OHX30" s="25"/>
      <c r="OHY30" s="23"/>
      <c r="OHZ30" s="25"/>
      <c r="OIK30" s="25"/>
      <c r="OIL30" s="23"/>
      <c r="OIM30" s="25"/>
      <c r="OIX30" s="25"/>
      <c r="OIY30" s="23"/>
      <c r="OIZ30" s="25"/>
      <c r="OJK30" s="25"/>
      <c r="OJL30" s="23"/>
      <c r="OJM30" s="25"/>
      <c r="OJX30" s="25"/>
      <c r="OJY30" s="23"/>
      <c r="OJZ30" s="25"/>
      <c r="OKK30" s="25"/>
      <c r="OKL30" s="23"/>
      <c r="OKM30" s="25"/>
      <c r="OKX30" s="25"/>
      <c r="OKY30" s="23"/>
      <c r="OKZ30" s="25"/>
      <c r="OLK30" s="25"/>
      <c r="OLL30" s="23"/>
      <c r="OLM30" s="25"/>
      <c r="OLX30" s="25"/>
      <c r="OLY30" s="23"/>
      <c r="OLZ30" s="25"/>
      <c r="OMK30" s="25"/>
      <c r="OML30" s="23"/>
      <c r="OMM30" s="25"/>
      <c r="OMX30" s="25"/>
      <c r="OMY30" s="23"/>
      <c r="OMZ30" s="25"/>
      <c r="ONK30" s="25"/>
      <c r="ONL30" s="23"/>
      <c r="ONM30" s="25"/>
      <c r="ONX30" s="25"/>
      <c r="ONY30" s="23"/>
      <c r="ONZ30" s="25"/>
      <c r="OOK30" s="25"/>
      <c r="OOL30" s="23"/>
      <c r="OOM30" s="25"/>
      <c r="OOX30" s="25"/>
      <c r="OOY30" s="23"/>
      <c r="OOZ30" s="25"/>
      <c r="OPK30" s="25"/>
      <c r="OPL30" s="23"/>
      <c r="OPM30" s="25"/>
      <c r="OPX30" s="25"/>
      <c r="OPY30" s="23"/>
      <c r="OPZ30" s="25"/>
      <c r="OQK30" s="25"/>
      <c r="OQL30" s="23"/>
      <c r="OQM30" s="25"/>
      <c r="OQX30" s="25"/>
      <c r="OQY30" s="23"/>
      <c r="OQZ30" s="25"/>
      <c r="ORK30" s="25"/>
      <c r="ORL30" s="23"/>
      <c r="ORM30" s="25"/>
      <c r="ORX30" s="25"/>
      <c r="ORY30" s="23"/>
      <c r="ORZ30" s="25"/>
      <c r="OSK30" s="25"/>
      <c r="OSL30" s="23"/>
      <c r="OSM30" s="25"/>
      <c r="OSX30" s="25"/>
      <c r="OSY30" s="23"/>
      <c r="OSZ30" s="25"/>
      <c r="OTK30" s="25"/>
      <c r="OTL30" s="23"/>
      <c r="OTM30" s="25"/>
      <c r="OTX30" s="25"/>
      <c r="OTY30" s="23"/>
      <c r="OTZ30" s="25"/>
      <c r="OUK30" s="25"/>
      <c r="OUL30" s="23"/>
      <c r="OUM30" s="25"/>
      <c r="OUX30" s="25"/>
      <c r="OUY30" s="23"/>
      <c r="OUZ30" s="25"/>
      <c r="OVK30" s="25"/>
      <c r="OVL30" s="23"/>
      <c r="OVM30" s="25"/>
      <c r="OVX30" s="25"/>
      <c r="OVY30" s="23"/>
      <c r="OVZ30" s="25"/>
      <c r="OWK30" s="25"/>
      <c r="OWL30" s="23"/>
      <c r="OWM30" s="25"/>
      <c r="OWX30" s="25"/>
      <c r="OWY30" s="23"/>
      <c r="OWZ30" s="25"/>
      <c r="OXK30" s="25"/>
      <c r="OXL30" s="23"/>
      <c r="OXM30" s="25"/>
      <c r="OXX30" s="25"/>
      <c r="OXY30" s="23"/>
      <c r="OXZ30" s="25"/>
      <c r="OYK30" s="25"/>
      <c r="OYL30" s="23"/>
      <c r="OYM30" s="25"/>
      <c r="OYX30" s="25"/>
      <c r="OYY30" s="23"/>
      <c r="OYZ30" s="25"/>
      <c r="OZK30" s="25"/>
      <c r="OZL30" s="23"/>
      <c r="OZM30" s="25"/>
      <c r="OZX30" s="25"/>
      <c r="OZY30" s="23"/>
      <c r="OZZ30" s="25"/>
      <c r="PAK30" s="25"/>
      <c r="PAL30" s="23"/>
      <c r="PAM30" s="25"/>
      <c r="PAX30" s="25"/>
      <c r="PAY30" s="23"/>
      <c r="PAZ30" s="25"/>
      <c r="PBK30" s="25"/>
      <c r="PBL30" s="23"/>
      <c r="PBM30" s="25"/>
      <c r="PBX30" s="25"/>
      <c r="PBY30" s="23"/>
      <c r="PBZ30" s="25"/>
      <c r="PCK30" s="25"/>
      <c r="PCL30" s="23"/>
      <c r="PCM30" s="25"/>
      <c r="PCX30" s="25"/>
      <c r="PCY30" s="23"/>
      <c r="PCZ30" s="25"/>
      <c r="PDK30" s="25"/>
      <c r="PDL30" s="23"/>
      <c r="PDM30" s="25"/>
      <c r="PDX30" s="25"/>
      <c r="PDY30" s="23"/>
      <c r="PDZ30" s="25"/>
      <c r="PEK30" s="25"/>
      <c r="PEL30" s="23"/>
      <c r="PEM30" s="25"/>
      <c r="PEX30" s="25"/>
      <c r="PEY30" s="23"/>
      <c r="PEZ30" s="25"/>
      <c r="PFK30" s="25"/>
      <c r="PFL30" s="23"/>
      <c r="PFM30" s="25"/>
      <c r="PFX30" s="25"/>
      <c r="PFY30" s="23"/>
      <c r="PFZ30" s="25"/>
      <c r="PGK30" s="25"/>
      <c r="PGL30" s="23"/>
      <c r="PGM30" s="25"/>
      <c r="PGX30" s="25"/>
      <c r="PGY30" s="23"/>
      <c r="PGZ30" s="25"/>
      <c r="PHK30" s="25"/>
      <c r="PHL30" s="23"/>
      <c r="PHM30" s="25"/>
      <c r="PHX30" s="25"/>
      <c r="PHY30" s="23"/>
      <c r="PHZ30" s="25"/>
      <c r="PIK30" s="25"/>
      <c r="PIL30" s="23"/>
      <c r="PIM30" s="25"/>
      <c r="PIX30" s="25"/>
      <c r="PIY30" s="23"/>
      <c r="PIZ30" s="25"/>
      <c r="PJK30" s="25"/>
      <c r="PJL30" s="23"/>
      <c r="PJM30" s="25"/>
      <c r="PJX30" s="25"/>
      <c r="PJY30" s="23"/>
      <c r="PJZ30" s="25"/>
      <c r="PKK30" s="25"/>
      <c r="PKL30" s="23"/>
      <c r="PKM30" s="25"/>
      <c r="PKX30" s="25"/>
      <c r="PKY30" s="23"/>
      <c r="PKZ30" s="25"/>
      <c r="PLK30" s="25"/>
      <c r="PLL30" s="23"/>
      <c r="PLM30" s="25"/>
      <c r="PLX30" s="25"/>
      <c r="PLY30" s="23"/>
      <c r="PLZ30" s="25"/>
      <c r="PMK30" s="25"/>
      <c r="PML30" s="23"/>
      <c r="PMM30" s="25"/>
      <c r="PMX30" s="25"/>
      <c r="PMY30" s="23"/>
      <c r="PMZ30" s="25"/>
      <c r="PNK30" s="25"/>
      <c r="PNL30" s="23"/>
      <c r="PNM30" s="25"/>
      <c r="PNX30" s="25"/>
      <c r="PNY30" s="23"/>
      <c r="PNZ30" s="25"/>
      <c r="POK30" s="25"/>
      <c r="POL30" s="23"/>
      <c r="POM30" s="25"/>
      <c r="POX30" s="25"/>
      <c r="POY30" s="23"/>
      <c r="POZ30" s="25"/>
      <c r="PPK30" s="25"/>
      <c r="PPL30" s="23"/>
      <c r="PPM30" s="25"/>
      <c r="PPX30" s="25"/>
      <c r="PPY30" s="23"/>
      <c r="PPZ30" s="25"/>
      <c r="PQK30" s="25"/>
      <c r="PQL30" s="23"/>
      <c r="PQM30" s="25"/>
      <c r="PQX30" s="25"/>
      <c r="PQY30" s="23"/>
      <c r="PQZ30" s="25"/>
      <c r="PRK30" s="25"/>
      <c r="PRL30" s="23"/>
      <c r="PRM30" s="25"/>
      <c r="PRX30" s="25"/>
      <c r="PRY30" s="23"/>
      <c r="PRZ30" s="25"/>
      <c r="PSK30" s="25"/>
      <c r="PSL30" s="23"/>
      <c r="PSM30" s="25"/>
      <c r="PSX30" s="25"/>
      <c r="PSY30" s="23"/>
      <c r="PSZ30" s="25"/>
      <c r="PTK30" s="25"/>
      <c r="PTL30" s="23"/>
      <c r="PTM30" s="25"/>
      <c r="PTX30" s="25"/>
      <c r="PTY30" s="23"/>
      <c r="PTZ30" s="25"/>
      <c r="PUK30" s="25"/>
      <c r="PUL30" s="23"/>
      <c r="PUM30" s="25"/>
      <c r="PUX30" s="25"/>
      <c r="PUY30" s="23"/>
      <c r="PUZ30" s="25"/>
      <c r="PVK30" s="25"/>
      <c r="PVL30" s="23"/>
      <c r="PVM30" s="25"/>
      <c r="PVX30" s="25"/>
      <c r="PVY30" s="23"/>
      <c r="PVZ30" s="25"/>
      <c r="PWK30" s="25"/>
      <c r="PWL30" s="23"/>
      <c r="PWM30" s="25"/>
      <c r="PWX30" s="25"/>
      <c r="PWY30" s="23"/>
      <c r="PWZ30" s="25"/>
      <c r="PXK30" s="25"/>
      <c r="PXL30" s="23"/>
      <c r="PXM30" s="25"/>
      <c r="PXX30" s="25"/>
      <c r="PXY30" s="23"/>
      <c r="PXZ30" s="25"/>
      <c r="PYK30" s="25"/>
      <c r="PYL30" s="23"/>
      <c r="PYM30" s="25"/>
      <c r="PYX30" s="25"/>
      <c r="PYY30" s="23"/>
      <c r="PYZ30" s="25"/>
      <c r="PZK30" s="25"/>
      <c r="PZL30" s="23"/>
      <c r="PZM30" s="25"/>
      <c r="PZX30" s="25"/>
      <c r="PZY30" s="23"/>
      <c r="PZZ30" s="25"/>
      <c r="QAK30" s="25"/>
      <c r="QAL30" s="23"/>
      <c r="QAM30" s="25"/>
      <c r="QAX30" s="25"/>
      <c r="QAY30" s="23"/>
      <c r="QAZ30" s="25"/>
      <c r="QBK30" s="25"/>
      <c r="QBL30" s="23"/>
      <c r="QBM30" s="25"/>
      <c r="QBX30" s="25"/>
      <c r="QBY30" s="23"/>
      <c r="QBZ30" s="25"/>
      <c r="QCK30" s="25"/>
      <c r="QCL30" s="23"/>
      <c r="QCM30" s="25"/>
      <c r="QCX30" s="25"/>
      <c r="QCY30" s="23"/>
      <c r="QCZ30" s="25"/>
      <c r="QDK30" s="25"/>
      <c r="QDL30" s="23"/>
      <c r="QDM30" s="25"/>
      <c r="QDX30" s="25"/>
      <c r="QDY30" s="23"/>
      <c r="QDZ30" s="25"/>
      <c r="QEK30" s="25"/>
      <c r="QEL30" s="23"/>
      <c r="QEM30" s="25"/>
      <c r="QEX30" s="25"/>
      <c r="QEY30" s="23"/>
      <c r="QEZ30" s="25"/>
      <c r="QFK30" s="25"/>
      <c r="QFL30" s="23"/>
      <c r="QFM30" s="25"/>
      <c r="QFX30" s="25"/>
      <c r="QFY30" s="23"/>
      <c r="QFZ30" s="25"/>
      <c r="QGK30" s="25"/>
      <c r="QGL30" s="23"/>
      <c r="QGM30" s="25"/>
      <c r="QGX30" s="25"/>
      <c r="QGY30" s="23"/>
      <c r="QGZ30" s="25"/>
      <c r="QHK30" s="25"/>
      <c r="QHL30" s="23"/>
      <c r="QHM30" s="25"/>
      <c r="QHX30" s="25"/>
      <c r="QHY30" s="23"/>
      <c r="QHZ30" s="25"/>
      <c r="QIK30" s="25"/>
      <c r="QIL30" s="23"/>
      <c r="QIM30" s="25"/>
      <c r="QIX30" s="25"/>
      <c r="QIY30" s="23"/>
      <c r="QIZ30" s="25"/>
      <c r="QJK30" s="25"/>
      <c r="QJL30" s="23"/>
      <c r="QJM30" s="25"/>
      <c r="QJX30" s="25"/>
      <c r="QJY30" s="23"/>
      <c r="QJZ30" s="25"/>
      <c r="QKK30" s="25"/>
      <c r="QKL30" s="23"/>
      <c r="QKM30" s="25"/>
      <c r="QKX30" s="25"/>
      <c r="QKY30" s="23"/>
      <c r="QKZ30" s="25"/>
      <c r="QLK30" s="25"/>
      <c r="QLL30" s="23"/>
      <c r="QLM30" s="25"/>
      <c r="QLX30" s="25"/>
      <c r="QLY30" s="23"/>
      <c r="QLZ30" s="25"/>
      <c r="QMK30" s="25"/>
      <c r="QML30" s="23"/>
      <c r="QMM30" s="25"/>
      <c r="QMX30" s="25"/>
      <c r="QMY30" s="23"/>
      <c r="QMZ30" s="25"/>
      <c r="QNK30" s="25"/>
      <c r="QNL30" s="23"/>
      <c r="QNM30" s="25"/>
      <c r="QNX30" s="25"/>
      <c r="QNY30" s="23"/>
      <c r="QNZ30" s="25"/>
      <c r="QOK30" s="25"/>
      <c r="QOL30" s="23"/>
      <c r="QOM30" s="25"/>
      <c r="QOX30" s="25"/>
      <c r="QOY30" s="23"/>
      <c r="QOZ30" s="25"/>
      <c r="QPK30" s="25"/>
      <c r="QPL30" s="23"/>
      <c r="QPM30" s="25"/>
      <c r="QPX30" s="25"/>
      <c r="QPY30" s="23"/>
      <c r="QPZ30" s="25"/>
      <c r="QQK30" s="25"/>
      <c r="QQL30" s="23"/>
      <c r="QQM30" s="25"/>
      <c r="QQX30" s="25"/>
      <c r="QQY30" s="23"/>
      <c r="QQZ30" s="25"/>
      <c r="QRK30" s="25"/>
      <c r="QRL30" s="23"/>
      <c r="QRM30" s="25"/>
      <c r="QRX30" s="25"/>
      <c r="QRY30" s="23"/>
      <c r="QRZ30" s="25"/>
      <c r="QSK30" s="25"/>
      <c r="QSL30" s="23"/>
      <c r="QSM30" s="25"/>
      <c r="QSX30" s="25"/>
      <c r="QSY30" s="23"/>
      <c r="QSZ30" s="25"/>
      <c r="QTK30" s="25"/>
      <c r="QTL30" s="23"/>
      <c r="QTM30" s="25"/>
      <c r="QTX30" s="25"/>
      <c r="QTY30" s="23"/>
      <c r="QTZ30" s="25"/>
      <c r="QUK30" s="25"/>
      <c r="QUL30" s="23"/>
      <c r="QUM30" s="25"/>
      <c r="QUX30" s="25"/>
      <c r="QUY30" s="23"/>
      <c r="QUZ30" s="25"/>
      <c r="QVK30" s="25"/>
      <c r="QVL30" s="23"/>
      <c r="QVM30" s="25"/>
      <c r="QVX30" s="25"/>
      <c r="QVY30" s="23"/>
      <c r="QVZ30" s="25"/>
      <c r="QWK30" s="25"/>
      <c r="QWL30" s="23"/>
      <c r="QWM30" s="25"/>
      <c r="QWX30" s="25"/>
      <c r="QWY30" s="23"/>
      <c r="QWZ30" s="25"/>
      <c r="QXK30" s="25"/>
      <c r="QXL30" s="23"/>
      <c r="QXM30" s="25"/>
      <c r="QXX30" s="25"/>
      <c r="QXY30" s="23"/>
      <c r="QXZ30" s="25"/>
      <c r="QYK30" s="25"/>
      <c r="QYL30" s="23"/>
      <c r="QYM30" s="25"/>
      <c r="QYX30" s="25"/>
      <c r="QYY30" s="23"/>
      <c r="QYZ30" s="25"/>
      <c r="QZK30" s="25"/>
      <c r="QZL30" s="23"/>
      <c r="QZM30" s="25"/>
      <c r="QZX30" s="25"/>
      <c r="QZY30" s="23"/>
      <c r="QZZ30" s="25"/>
      <c r="RAK30" s="25"/>
      <c r="RAL30" s="23"/>
      <c r="RAM30" s="25"/>
      <c r="RAX30" s="25"/>
      <c r="RAY30" s="23"/>
      <c r="RAZ30" s="25"/>
      <c r="RBK30" s="25"/>
      <c r="RBL30" s="23"/>
      <c r="RBM30" s="25"/>
      <c r="RBX30" s="25"/>
      <c r="RBY30" s="23"/>
      <c r="RBZ30" s="25"/>
      <c r="RCK30" s="25"/>
      <c r="RCL30" s="23"/>
      <c r="RCM30" s="25"/>
      <c r="RCX30" s="25"/>
      <c r="RCY30" s="23"/>
      <c r="RCZ30" s="25"/>
      <c r="RDK30" s="25"/>
      <c r="RDL30" s="23"/>
      <c r="RDM30" s="25"/>
      <c r="RDX30" s="25"/>
      <c r="RDY30" s="23"/>
      <c r="RDZ30" s="25"/>
      <c r="REK30" s="25"/>
      <c r="REL30" s="23"/>
      <c r="REM30" s="25"/>
      <c r="REX30" s="25"/>
      <c r="REY30" s="23"/>
      <c r="REZ30" s="25"/>
      <c r="RFK30" s="25"/>
      <c r="RFL30" s="23"/>
      <c r="RFM30" s="25"/>
      <c r="RFX30" s="25"/>
      <c r="RFY30" s="23"/>
      <c r="RFZ30" s="25"/>
      <c r="RGK30" s="25"/>
      <c r="RGL30" s="23"/>
      <c r="RGM30" s="25"/>
      <c r="RGX30" s="25"/>
      <c r="RGY30" s="23"/>
      <c r="RGZ30" s="25"/>
      <c r="RHK30" s="25"/>
      <c r="RHL30" s="23"/>
      <c r="RHM30" s="25"/>
      <c r="RHX30" s="25"/>
      <c r="RHY30" s="23"/>
      <c r="RHZ30" s="25"/>
      <c r="RIK30" s="25"/>
      <c r="RIL30" s="23"/>
      <c r="RIM30" s="25"/>
      <c r="RIX30" s="25"/>
      <c r="RIY30" s="23"/>
      <c r="RIZ30" s="25"/>
      <c r="RJK30" s="25"/>
      <c r="RJL30" s="23"/>
      <c r="RJM30" s="25"/>
      <c r="RJX30" s="25"/>
      <c r="RJY30" s="23"/>
      <c r="RJZ30" s="25"/>
      <c r="RKK30" s="25"/>
      <c r="RKL30" s="23"/>
      <c r="RKM30" s="25"/>
      <c r="RKX30" s="25"/>
      <c r="RKY30" s="23"/>
      <c r="RKZ30" s="25"/>
      <c r="RLK30" s="25"/>
      <c r="RLL30" s="23"/>
      <c r="RLM30" s="25"/>
      <c r="RLX30" s="25"/>
      <c r="RLY30" s="23"/>
      <c r="RLZ30" s="25"/>
      <c r="RMK30" s="25"/>
      <c r="RML30" s="23"/>
      <c r="RMM30" s="25"/>
      <c r="RMX30" s="25"/>
      <c r="RMY30" s="23"/>
      <c r="RMZ30" s="25"/>
      <c r="RNK30" s="25"/>
      <c r="RNL30" s="23"/>
      <c r="RNM30" s="25"/>
      <c r="RNX30" s="25"/>
      <c r="RNY30" s="23"/>
      <c r="RNZ30" s="25"/>
      <c r="ROK30" s="25"/>
      <c r="ROL30" s="23"/>
      <c r="ROM30" s="25"/>
      <c r="ROX30" s="25"/>
      <c r="ROY30" s="23"/>
      <c r="ROZ30" s="25"/>
      <c r="RPK30" s="25"/>
      <c r="RPL30" s="23"/>
      <c r="RPM30" s="25"/>
      <c r="RPX30" s="25"/>
      <c r="RPY30" s="23"/>
      <c r="RPZ30" s="25"/>
      <c r="RQK30" s="25"/>
      <c r="RQL30" s="23"/>
      <c r="RQM30" s="25"/>
      <c r="RQX30" s="25"/>
      <c r="RQY30" s="23"/>
      <c r="RQZ30" s="25"/>
      <c r="RRK30" s="25"/>
      <c r="RRL30" s="23"/>
      <c r="RRM30" s="25"/>
      <c r="RRX30" s="25"/>
      <c r="RRY30" s="23"/>
      <c r="RRZ30" s="25"/>
      <c r="RSK30" s="25"/>
      <c r="RSL30" s="23"/>
      <c r="RSM30" s="25"/>
      <c r="RSX30" s="25"/>
      <c r="RSY30" s="23"/>
      <c r="RSZ30" s="25"/>
      <c r="RTK30" s="25"/>
      <c r="RTL30" s="23"/>
      <c r="RTM30" s="25"/>
      <c r="RTX30" s="25"/>
      <c r="RTY30" s="23"/>
      <c r="RTZ30" s="25"/>
      <c r="RUK30" s="25"/>
      <c r="RUL30" s="23"/>
      <c r="RUM30" s="25"/>
      <c r="RUX30" s="25"/>
      <c r="RUY30" s="23"/>
      <c r="RUZ30" s="25"/>
      <c r="RVK30" s="25"/>
      <c r="RVL30" s="23"/>
      <c r="RVM30" s="25"/>
      <c r="RVX30" s="25"/>
      <c r="RVY30" s="23"/>
      <c r="RVZ30" s="25"/>
      <c r="RWK30" s="25"/>
      <c r="RWL30" s="23"/>
      <c r="RWM30" s="25"/>
      <c r="RWX30" s="25"/>
      <c r="RWY30" s="23"/>
      <c r="RWZ30" s="25"/>
      <c r="RXK30" s="25"/>
      <c r="RXL30" s="23"/>
      <c r="RXM30" s="25"/>
      <c r="RXX30" s="25"/>
      <c r="RXY30" s="23"/>
      <c r="RXZ30" s="25"/>
      <c r="RYK30" s="25"/>
      <c r="RYL30" s="23"/>
      <c r="RYM30" s="25"/>
      <c r="RYX30" s="25"/>
      <c r="RYY30" s="23"/>
      <c r="RYZ30" s="25"/>
      <c r="RZK30" s="25"/>
      <c r="RZL30" s="23"/>
      <c r="RZM30" s="25"/>
      <c r="RZX30" s="25"/>
      <c r="RZY30" s="23"/>
      <c r="RZZ30" s="25"/>
      <c r="SAK30" s="25"/>
      <c r="SAL30" s="23"/>
      <c r="SAM30" s="25"/>
      <c r="SAX30" s="25"/>
      <c r="SAY30" s="23"/>
      <c r="SAZ30" s="25"/>
      <c r="SBK30" s="25"/>
      <c r="SBL30" s="23"/>
      <c r="SBM30" s="25"/>
      <c r="SBX30" s="25"/>
      <c r="SBY30" s="23"/>
      <c r="SBZ30" s="25"/>
      <c r="SCK30" s="25"/>
      <c r="SCL30" s="23"/>
      <c r="SCM30" s="25"/>
      <c r="SCX30" s="25"/>
      <c r="SCY30" s="23"/>
      <c r="SCZ30" s="25"/>
      <c r="SDK30" s="25"/>
      <c r="SDL30" s="23"/>
      <c r="SDM30" s="25"/>
      <c r="SDX30" s="25"/>
      <c r="SDY30" s="23"/>
      <c r="SDZ30" s="25"/>
      <c r="SEK30" s="25"/>
      <c r="SEL30" s="23"/>
      <c r="SEM30" s="25"/>
      <c r="SEX30" s="25"/>
      <c r="SEY30" s="23"/>
      <c r="SEZ30" s="25"/>
      <c r="SFK30" s="25"/>
      <c r="SFL30" s="23"/>
      <c r="SFM30" s="25"/>
      <c r="SFX30" s="25"/>
      <c r="SFY30" s="23"/>
      <c r="SFZ30" s="25"/>
      <c r="SGK30" s="25"/>
      <c r="SGL30" s="23"/>
      <c r="SGM30" s="25"/>
      <c r="SGX30" s="25"/>
      <c r="SGY30" s="23"/>
      <c r="SGZ30" s="25"/>
      <c r="SHK30" s="25"/>
      <c r="SHL30" s="23"/>
      <c r="SHM30" s="25"/>
      <c r="SHX30" s="25"/>
      <c r="SHY30" s="23"/>
      <c r="SHZ30" s="25"/>
      <c r="SIK30" s="25"/>
      <c r="SIL30" s="23"/>
      <c r="SIM30" s="25"/>
      <c r="SIX30" s="25"/>
      <c r="SIY30" s="23"/>
      <c r="SIZ30" s="25"/>
      <c r="SJK30" s="25"/>
      <c r="SJL30" s="23"/>
      <c r="SJM30" s="25"/>
      <c r="SJX30" s="25"/>
      <c r="SJY30" s="23"/>
      <c r="SJZ30" s="25"/>
      <c r="SKK30" s="25"/>
      <c r="SKL30" s="23"/>
      <c r="SKM30" s="25"/>
      <c r="SKX30" s="25"/>
      <c r="SKY30" s="23"/>
      <c r="SKZ30" s="25"/>
      <c r="SLK30" s="25"/>
      <c r="SLL30" s="23"/>
      <c r="SLM30" s="25"/>
      <c r="SLX30" s="25"/>
      <c r="SLY30" s="23"/>
      <c r="SLZ30" s="25"/>
      <c r="SMK30" s="25"/>
      <c r="SML30" s="23"/>
      <c r="SMM30" s="25"/>
      <c r="SMX30" s="25"/>
      <c r="SMY30" s="23"/>
      <c r="SMZ30" s="25"/>
      <c r="SNK30" s="25"/>
      <c r="SNL30" s="23"/>
      <c r="SNM30" s="25"/>
      <c r="SNX30" s="25"/>
      <c r="SNY30" s="23"/>
      <c r="SNZ30" s="25"/>
      <c r="SOK30" s="25"/>
      <c r="SOL30" s="23"/>
      <c r="SOM30" s="25"/>
      <c r="SOX30" s="25"/>
      <c r="SOY30" s="23"/>
      <c r="SOZ30" s="25"/>
      <c r="SPK30" s="25"/>
      <c r="SPL30" s="23"/>
      <c r="SPM30" s="25"/>
      <c r="SPX30" s="25"/>
      <c r="SPY30" s="23"/>
      <c r="SPZ30" s="25"/>
      <c r="SQK30" s="25"/>
      <c r="SQL30" s="23"/>
      <c r="SQM30" s="25"/>
      <c r="SQX30" s="25"/>
      <c r="SQY30" s="23"/>
      <c r="SQZ30" s="25"/>
      <c r="SRK30" s="25"/>
      <c r="SRL30" s="23"/>
      <c r="SRM30" s="25"/>
      <c r="SRX30" s="25"/>
      <c r="SRY30" s="23"/>
      <c r="SRZ30" s="25"/>
      <c r="SSK30" s="25"/>
      <c r="SSL30" s="23"/>
      <c r="SSM30" s="25"/>
      <c r="SSX30" s="25"/>
      <c r="SSY30" s="23"/>
      <c r="SSZ30" s="25"/>
      <c r="STK30" s="25"/>
      <c r="STL30" s="23"/>
      <c r="STM30" s="25"/>
      <c r="STX30" s="25"/>
      <c r="STY30" s="23"/>
      <c r="STZ30" s="25"/>
      <c r="SUK30" s="25"/>
      <c r="SUL30" s="23"/>
      <c r="SUM30" s="25"/>
      <c r="SUX30" s="25"/>
      <c r="SUY30" s="23"/>
      <c r="SUZ30" s="25"/>
      <c r="SVK30" s="25"/>
      <c r="SVL30" s="23"/>
      <c r="SVM30" s="25"/>
      <c r="SVX30" s="25"/>
      <c r="SVY30" s="23"/>
      <c r="SVZ30" s="25"/>
      <c r="SWK30" s="25"/>
      <c r="SWL30" s="23"/>
      <c r="SWM30" s="25"/>
      <c r="SWX30" s="25"/>
      <c r="SWY30" s="23"/>
      <c r="SWZ30" s="25"/>
      <c r="SXK30" s="25"/>
      <c r="SXL30" s="23"/>
      <c r="SXM30" s="25"/>
      <c r="SXX30" s="25"/>
      <c r="SXY30" s="23"/>
      <c r="SXZ30" s="25"/>
      <c r="SYK30" s="25"/>
      <c r="SYL30" s="23"/>
      <c r="SYM30" s="25"/>
      <c r="SYX30" s="25"/>
      <c r="SYY30" s="23"/>
      <c r="SYZ30" s="25"/>
      <c r="SZK30" s="25"/>
      <c r="SZL30" s="23"/>
      <c r="SZM30" s="25"/>
      <c r="SZX30" s="25"/>
      <c r="SZY30" s="23"/>
      <c r="SZZ30" s="25"/>
      <c r="TAK30" s="25"/>
      <c r="TAL30" s="23"/>
      <c r="TAM30" s="25"/>
      <c r="TAX30" s="25"/>
      <c r="TAY30" s="23"/>
      <c r="TAZ30" s="25"/>
      <c r="TBK30" s="25"/>
      <c r="TBL30" s="23"/>
      <c r="TBM30" s="25"/>
      <c r="TBX30" s="25"/>
      <c r="TBY30" s="23"/>
      <c r="TBZ30" s="25"/>
      <c r="TCK30" s="25"/>
      <c r="TCL30" s="23"/>
      <c r="TCM30" s="25"/>
      <c r="TCX30" s="25"/>
      <c r="TCY30" s="23"/>
      <c r="TCZ30" s="25"/>
      <c r="TDK30" s="25"/>
      <c r="TDL30" s="23"/>
      <c r="TDM30" s="25"/>
      <c r="TDX30" s="25"/>
      <c r="TDY30" s="23"/>
      <c r="TDZ30" s="25"/>
      <c r="TEK30" s="25"/>
      <c r="TEL30" s="23"/>
      <c r="TEM30" s="25"/>
      <c r="TEX30" s="25"/>
      <c r="TEY30" s="23"/>
      <c r="TEZ30" s="25"/>
      <c r="TFK30" s="25"/>
      <c r="TFL30" s="23"/>
      <c r="TFM30" s="25"/>
      <c r="TFX30" s="25"/>
      <c r="TFY30" s="23"/>
      <c r="TFZ30" s="25"/>
      <c r="TGK30" s="25"/>
      <c r="TGL30" s="23"/>
      <c r="TGM30" s="25"/>
      <c r="TGX30" s="25"/>
      <c r="TGY30" s="23"/>
      <c r="TGZ30" s="25"/>
      <c r="THK30" s="25"/>
      <c r="THL30" s="23"/>
      <c r="THM30" s="25"/>
      <c r="THX30" s="25"/>
      <c r="THY30" s="23"/>
      <c r="THZ30" s="25"/>
      <c r="TIK30" s="25"/>
      <c r="TIL30" s="23"/>
      <c r="TIM30" s="25"/>
      <c r="TIX30" s="25"/>
      <c r="TIY30" s="23"/>
      <c r="TIZ30" s="25"/>
      <c r="TJK30" s="25"/>
      <c r="TJL30" s="23"/>
      <c r="TJM30" s="25"/>
      <c r="TJX30" s="25"/>
      <c r="TJY30" s="23"/>
      <c r="TJZ30" s="25"/>
      <c r="TKK30" s="25"/>
      <c r="TKL30" s="23"/>
      <c r="TKM30" s="25"/>
      <c r="TKX30" s="25"/>
      <c r="TKY30" s="23"/>
      <c r="TKZ30" s="25"/>
      <c r="TLK30" s="25"/>
      <c r="TLL30" s="23"/>
      <c r="TLM30" s="25"/>
      <c r="TLX30" s="25"/>
      <c r="TLY30" s="23"/>
      <c r="TLZ30" s="25"/>
      <c r="TMK30" s="25"/>
      <c r="TML30" s="23"/>
      <c r="TMM30" s="25"/>
      <c r="TMX30" s="25"/>
      <c r="TMY30" s="23"/>
      <c r="TMZ30" s="25"/>
      <c r="TNK30" s="25"/>
      <c r="TNL30" s="23"/>
      <c r="TNM30" s="25"/>
      <c r="TNX30" s="25"/>
      <c r="TNY30" s="23"/>
      <c r="TNZ30" s="25"/>
      <c r="TOK30" s="25"/>
      <c r="TOL30" s="23"/>
      <c r="TOM30" s="25"/>
      <c r="TOX30" s="25"/>
      <c r="TOY30" s="23"/>
      <c r="TOZ30" s="25"/>
      <c r="TPK30" s="25"/>
      <c r="TPL30" s="23"/>
      <c r="TPM30" s="25"/>
      <c r="TPX30" s="25"/>
      <c r="TPY30" s="23"/>
      <c r="TPZ30" s="25"/>
      <c r="TQK30" s="25"/>
      <c r="TQL30" s="23"/>
      <c r="TQM30" s="25"/>
      <c r="TQX30" s="25"/>
      <c r="TQY30" s="23"/>
      <c r="TQZ30" s="25"/>
      <c r="TRK30" s="25"/>
      <c r="TRL30" s="23"/>
      <c r="TRM30" s="25"/>
      <c r="TRX30" s="25"/>
      <c r="TRY30" s="23"/>
      <c r="TRZ30" s="25"/>
      <c r="TSK30" s="25"/>
      <c r="TSL30" s="23"/>
      <c r="TSM30" s="25"/>
      <c r="TSX30" s="25"/>
      <c r="TSY30" s="23"/>
      <c r="TSZ30" s="25"/>
      <c r="TTK30" s="25"/>
      <c r="TTL30" s="23"/>
      <c r="TTM30" s="25"/>
      <c r="TTX30" s="25"/>
      <c r="TTY30" s="23"/>
      <c r="TTZ30" s="25"/>
      <c r="TUK30" s="25"/>
      <c r="TUL30" s="23"/>
      <c r="TUM30" s="25"/>
      <c r="TUX30" s="25"/>
      <c r="TUY30" s="23"/>
      <c r="TUZ30" s="25"/>
      <c r="TVK30" s="25"/>
      <c r="TVL30" s="23"/>
      <c r="TVM30" s="25"/>
      <c r="TVX30" s="25"/>
      <c r="TVY30" s="23"/>
      <c r="TVZ30" s="25"/>
      <c r="TWK30" s="25"/>
      <c r="TWL30" s="23"/>
      <c r="TWM30" s="25"/>
      <c r="TWX30" s="25"/>
      <c r="TWY30" s="23"/>
      <c r="TWZ30" s="25"/>
      <c r="TXK30" s="25"/>
      <c r="TXL30" s="23"/>
      <c r="TXM30" s="25"/>
      <c r="TXX30" s="25"/>
      <c r="TXY30" s="23"/>
      <c r="TXZ30" s="25"/>
      <c r="TYK30" s="25"/>
      <c r="TYL30" s="23"/>
      <c r="TYM30" s="25"/>
      <c r="TYX30" s="25"/>
      <c r="TYY30" s="23"/>
      <c r="TYZ30" s="25"/>
      <c r="TZK30" s="25"/>
      <c r="TZL30" s="23"/>
      <c r="TZM30" s="25"/>
      <c r="TZX30" s="25"/>
      <c r="TZY30" s="23"/>
      <c r="TZZ30" s="25"/>
      <c r="UAK30" s="25"/>
      <c r="UAL30" s="23"/>
      <c r="UAM30" s="25"/>
      <c r="UAX30" s="25"/>
      <c r="UAY30" s="23"/>
      <c r="UAZ30" s="25"/>
      <c r="UBK30" s="25"/>
      <c r="UBL30" s="23"/>
      <c r="UBM30" s="25"/>
      <c r="UBX30" s="25"/>
      <c r="UBY30" s="23"/>
      <c r="UBZ30" s="25"/>
      <c r="UCK30" s="25"/>
      <c r="UCL30" s="23"/>
      <c r="UCM30" s="25"/>
      <c r="UCX30" s="25"/>
      <c r="UCY30" s="23"/>
      <c r="UCZ30" s="25"/>
      <c r="UDK30" s="25"/>
      <c r="UDL30" s="23"/>
      <c r="UDM30" s="25"/>
      <c r="UDX30" s="25"/>
      <c r="UDY30" s="23"/>
      <c r="UDZ30" s="25"/>
      <c r="UEK30" s="25"/>
      <c r="UEL30" s="23"/>
      <c r="UEM30" s="25"/>
      <c r="UEX30" s="25"/>
      <c r="UEY30" s="23"/>
      <c r="UEZ30" s="25"/>
      <c r="UFK30" s="25"/>
      <c r="UFL30" s="23"/>
      <c r="UFM30" s="25"/>
      <c r="UFX30" s="25"/>
      <c r="UFY30" s="23"/>
      <c r="UFZ30" s="25"/>
      <c r="UGK30" s="25"/>
      <c r="UGL30" s="23"/>
      <c r="UGM30" s="25"/>
      <c r="UGX30" s="25"/>
      <c r="UGY30" s="23"/>
      <c r="UGZ30" s="25"/>
      <c r="UHK30" s="25"/>
      <c r="UHL30" s="23"/>
      <c r="UHM30" s="25"/>
      <c r="UHX30" s="25"/>
      <c r="UHY30" s="23"/>
      <c r="UHZ30" s="25"/>
      <c r="UIK30" s="25"/>
      <c r="UIL30" s="23"/>
      <c r="UIM30" s="25"/>
      <c r="UIX30" s="25"/>
      <c r="UIY30" s="23"/>
      <c r="UIZ30" s="25"/>
      <c r="UJK30" s="25"/>
      <c r="UJL30" s="23"/>
      <c r="UJM30" s="25"/>
      <c r="UJX30" s="25"/>
      <c r="UJY30" s="23"/>
      <c r="UJZ30" s="25"/>
      <c r="UKK30" s="25"/>
      <c r="UKL30" s="23"/>
      <c r="UKM30" s="25"/>
      <c r="UKX30" s="25"/>
      <c r="UKY30" s="23"/>
      <c r="UKZ30" s="25"/>
      <c r="ULK30" s="25"/>
      <c r="ULL30" s="23"/>
      <c r="ULM30" s="25"/>
      <c r="ULX30" s="25"/>
      <c r="ULY30" s="23"/>
      <c r="ULZ30" s="25"/>
      <c r="UMK30" s="25"/>
      <c r="UML30" s="23"/>
      <c r="UMM30" s="25"/>
      <c r="UMX30" s="25"/>
      <c r="UMY30" s="23"/>
      <c r="UMZ30" s="25"/>
      <c r="UNK30" s="25"/>
      <c r="UNL30" s="23"/>
      <c r="UNM30" s="25"/>
      <c r="UNX30" s="25"/>
      <c r="UNY30" s="23"/>
      <c r="UNZ30" s="25"/>
      <c r="UOK30" s="25"/>
      <c r="UOL30" s="23"/>
      <c r="UOM30" s="25"/>
      <c r="UOX30" s="25"/>
      <c r="UOY30" s="23"/>
      <c r="UOZ30" s="25"/>
      <c r="UPK30" s="25"/>
      <c r="UPL30" s="23"/>
      <c r="UPM30" s="25"/>
      <c r="UPX30" s="25"/>
      <c r="UPY30" s="23"/>
      <c r="UPZ30" s="25"/>
      <c r="UQK30" s="25"/>
      <c r="UQL30" s="23"/>
      <c r="UQM30" s="25"/>
      <c r="UQX30" s="25"/>
      <c r="UQY30" s="23"/>
      <c r="UQZ30" s="25"/>
      <c r="URK30" s="25"/>
      <c r="URL30" s="23"/>
      <c r="URM30" s="25"/>
      <c r="URX30" s="25"/>
      <c r="URY30" s="23"/>
      <c r="URZ30" s="25"/>
      <c r="USK30" s="25"/>
      <c r="USL30" s="23"/>
      <c r="USM30" s="25"/>
      <c r="USX30" s="25"/>
      <c r="USY30" s="23"/>
      <c r="USZ30" s="25"/>
      <c r="UTK30" s="25"/>
      <c r="UTL30" s="23"/>
      <c r="UTM30" s="25"/>
      <c r="UTX30" s="25"/>
      <c r="UTY30" s="23"/>
      <c r="UTZ30" s="25"/>
      <c r="UUK30" s="25"/>
      <c r="UUL30" s="23"/>
      <c r="UUM30" s="25"/>
      <c r="UUX30" s="25"/>
      <c r="UUY30" s="23"/>
      <c r="UUZ30" s="25"/>
      <c r="UVK30" s="25"/>
      <c r="UVL30" s="23"/>
      <c r="UVM30" s="25"/>
      <c r="UVX30" s="25"/>
      <c r="UVY30" s="23"/>
      <c r="UVZ30" s="25"/>
      <c r="UWK30" s="25"/>
      <c r="UWL30" s="23"/>
      <c r="UWM30" s="25"/>
      <c r="UWX30" s="25"/>
      <c r="UWY30" s="23"/>
      <c r="UWZ30" s="25"/>
      <c r="UXK30" s="25"/>
      <c r="UXL30" s="23"/>
      <c r="UXM30" s="25"/>
      <c r="UXX30" s="25"/>
      <c r="UXY30" s="23"/>
      <c r="UXZ30" s="25"/>
      <c r="UYK30" s="25"/>
      <c r="UYL30" s="23"/>
      <c r="UYM30" s="25"/>
      <c r="UYX30" s="25"/>
      <c r="UYY30" s="23"/>
      <c r="UYZ30" s="25"/>
      <c r="UZK30" s="25"/>
      <c r="UZL30" s="23"/>
      <c r="UZM30" s="25"/>
      <c r="UZX30" s="25"/>
      <c r="UZY30" s="23"/>
      <c r="UZZ30" s="25"/>
      <c r="VAK30" s="25"/>
      <c r="VAL30" s="23"/>
      <c r="VAM30" s="25"/>
      <c r="VAX30" s="25"/>
      <c r="VAY30" s="23"/>
      <c r="VAZ30" s="25"/>
      <c r="VBK30" s="25"/>
      <c r="VBL30" s="23"/>
      <c r="VBM30" s="25"/>
      <c r="VBX30" s="25"/>
      <c r="VBY30" s="23"/>
      <c r="VBZ30" s="25"/>
      <c r="VCK30" s="25"/>
      <c r="VCL30" s="23"/>
      <c r="VCM30" s="25"/>
      <c r="VCX30" s="25"/>
      <c r="VCY30" s="23"/>
      <c r="VCZ30" s="25"/>
      <c r="VDK30" s="25"/>
      <c r="VDL30" s="23"/>
      <c r="VDM30" s="25"/>
      <c r="VDX30" s="25"/>
      <c r="VDY30" s="23"/>
      <c r="VDZ30" s="25"/>
      <c r="VEK30" s="25"/>
      <c r="VEL30" s="23"/>
      <c r="VEM30" s="25"/>
      <c r="VEX30" s="25"/>
      <c r="VEY30" s="23"/>
      <c r="VEZ30" s="25"/>
      <c r="VFK30" s="25"/>
      <c r="VFL30" s="23"/>
      <c r="VFM30" s="25"/>
      <c r="VFX30" s="25"/>
      <c r="VFY30" s="23"/>
      <c r="VFZ30" s="25"/>
      <c r="VGK30" s="25"/>
      <c r="VGL30" s="23"/>
      <c r="VGM30" s="25"/>
      <c r="VGX30" s="25"/>
      <c r="VGY30" s="23"/>
      <c r="VGZ30" s="25"/>
      <c r="VHK30" s="25"/>
      <c r="VHL30" s="23"/>
      <c r="VHM30" s="25"/>
      <c r="VHX30" s="25"/>
      <c r="VHY30" s="23"/>
      <c r="VHZ30" s="25"/>
      <c r="VIK30" s="25"/>
      <c r="VIL30" s="23"/>
      <c r="VIM30" s="25"/>
      <c r="VIX30" s="25"/>
      <c r="VIY30" s="23"/>
      <c r="VIZ30" s="25"/>
      <c r="VJK30" s="25"/>
      <c r="VJL30" s="23"/>
      <c r="VJM30" s="25"/>
      <c r="VJX30" s="25"/>
      <c r="VJY30" s="23"/>
      <c r="VJZ30" s="25"/>
      <c r="VKK30" s="25"/>
      <c r="VKL30" s="23"/>
      <c r="VKM30" s="25"/>
      <c r="VKX30" s="25"/>
      <c r="VKY30" s="23"/>
      <c r="VKZ30" s="25"/>
      <c r="VLK30" s="25"/>
      <c r="VLL30" s="23"/>
      <c r="VLM30" s="25"/>
      <c r="VLX30" s="25"/>
      <c r="VLY30" s="23"/>
      <c r="VLZ30" s="25"/>
      <c r="VMK30" s="25"/>
      <c r="VML30" s="23"/>
      <c r="VMM30" s="25"/>
      <c r="VMX30" s="25"/>
      <c r="VMY30" s="23"/>
      <c r="VMZ30" s="25"/>
      <c r="VNK30" s="25"/>
      <c r="VNL30" s="23"/>
      <c r="VNM30" s="25"/>
      <c r="VNX30" s="25"/>
      <c r="VNY30" s="23"/>
      <c r="VNZ30" s="25"/>
      <c r="VOK30" s="25"/>
      <c r="VOL30" s="23"/>
      <c r="VOM30" s="25"/>
      <c r="VOX30" s="25"/>
      <c r="VOY30" s="23"/>
      <c r="VOZ30" s="25"/>
      <c r="VPK30" s="25"/>
      <c r="VPL30" s="23"/>
      <c r="VPM30" s="25"/>
      <c r="VPX30" s="25"/>
      <c r="VPY30" s="23"/>
      <c r="VPZ30" s="25"/>
      <c r="VQK30" s="25"/>
      <c r="VQL30" s="23"/>
      <c r="VQM30" s="25"/>
      <c r="VQX30" s="25"/>
      <c r="VQY30" s="23"/>
      <c r="VQZ30" s="25"/>
      <c r="VRK30" s="25"/>
      <c r="VRL30" s="23"/>
      <c r="VRM30" s="25"/>
      <c r="VRX30" s="25"/>
      <c r="VRY30" s="23"/>
      <c r="VRZ30" s="25"/>
      <c r="VSK30" s="25"/>
      <c r="VSL30" s="23"/>
      <c r="VSM30" s="25"/>
      <c r="VSX30" s="25"/>
      <c r="VSY30" s="23"/>
      <c r="VSZ30" s="25"/>
      <c r="VTK30" s="25"/>
      <c r="VTL30" s="23"/>
      <c r="VTM30" s="25"/>
      <c r="VTX30" s="25"/>
      <c r="VTY30" s="23"/>
      <c r="VTZ30" s="25"/>
      <c r="VUK30" s="25"/>
      <c r="VUL30" s="23"/>
      <c r="VUM30" s="25"/>
      <c r="VUX30" s="25"/>
      <c r="VUY30" s="23"/>
      <c r="VUZ30" s="25"/>
      <c r="VVK30" s="25"/>
      <c r="VVL30" s="23"/>
      <c r="VVM30" s="25"/>
      <c r="VVX30" s="25"/>
      <c r="VVY30" s="23"/>
      <c r="VVZ30" s="25"/>
      <c r="VWK30" s="25"/>
      <c r="VWL30" s="23"/>
      <c r="VWM30" s="25"/>
      <c r="VWX30" s="25"/>
      <c r="VWY30" s="23"/>
      <c r="VWZ30" s="25"/>
      <c r="VXK30" s="25"/>
      <c r="VXL30" s="23"/>
      <c r="VXM30" s="25"/>
      <c r="VXX30" s="25"/>
      <c r="VXY30" s="23"/>
      <c r="VXZ30" s="25"/>
      <c r="VYK30" s="25"/>
      <c r="VYL30" s="23"/>
      <c r="VYM30" s="25"/>
      <c r="VYX30" s="25"/>
      <c r="VYY30" s="23"/>
      <c r="VYZ30" s="25"/>
      <c r="VZK30" s="25"/>
      <c r="VZL30" s="23"/>
      <c r="VZM30" s="25"/>
      <c r="VZX30" s="25"/>
      <c r="VZY30" s="23"/>
      <c r="VZZ30" s="25"/>
      <c r="WAK30" s="25"/>
      <c r="WAL30" s="23"/>
      <c r="WAM30" s="25"/>
      <c r="WAX30" s="25"/>
      <c r="WAY30" s="23"/>
      <c r="WAZ30" s="25"/>
      <c r="WBK30" s="25"/>
      <c r="WBL30" s="23"/>
      <c r="WBM30" s="25"/>
      <c r="WBX30" s="25"/>
      <c r="WBY30" s="23"/>
      <c r="WBZ30" s="25"/>
      <c r="WCK30" s="25"/>
      <c r="WCL30" s="23"/>
      <c r="WCM30" s="25"/>
      <c r="WCX30" s="25"/>
      <c r="WCY30" s="23"/>
      <c r="WCZ30" s="25"/>
      <c r="WDK30" s="25"/>
      <c r="WDL30" s="23"/>
      <c r="WDM30" s="25"/>
      <c r="WDX30" s="25"/>
      <c r="WDY30" s="23"/>
      <c r="WDZ30" s="25"/>
      <c r="WEK30" s="25"/>
      <c r="WEL30" s="23"/>
      <c r="WEM30" s="25"/>
      <c r="WEX30" s="25"/>
      <c r="WEY30" s="23"/>
      <c r="WEZ30" s="25"/>
      <c r="WFK30" s="25"/>
      <c r="WFL30" s="23"/>
      <c r="WFM30" s="25"/>
      <c r="WFX30" s="25"/>
      <c r="WFY30" s="23"/>
      <c r="WFZ30" s="25"/>
      <c r="WGK30" s="25"/>
      <c r="WGL30" s="23"/>
      <c r="WGM30" s="25"/>
      <c r="WGX30" s="25"/>
      <c r="WGY30" s="23"/>
      <c r="WGZ30" s="25"/>
      <c r="WHK30" s="25"/>
      <c r="WHL30" s="23"/>
      <c r="WHM30" s="25"/>
      <c r="WHX30" s="25"/>
      <c r="WHY30" s="23"/>
      <c r="WHZ30" s="25"/>
      <c r="WIK30" s="25"/>
      <c r="WIL30" s="23"/>
      <c r="WIM30" s="25"/>
      <c r="WIX30" s="25"/>
      <c r="WIY30" s="23"/>
      <c r="WIZ30" s="25"/>
      <c r="WJK30" s="25"/>
      <c r="WJL30" s="23"/>
      <c r="WJM30" s="25"/>
      <c r="WJX30" s="25"/>
      <c r="WJY30" s="23"/>
      <c r="WJZ30" s="25"/>
      <c r="WKK30" s="25"/>
      <c r="WKL30" s="23"/>
      <c r="WKM30" s="25"/>
      <c r="WKX30" s="25"/>
      <c r="WKY30" s="23"/>
      <c r="WKZ30" s="25"/>
      <c r="WLK30" s="25"/>
      <c r="WLL30" s="23"/>
      <c r="WLM30" s="25"/>
      <c r="WLX30" s="25"/>
      <c r="WLY30" s="23"/>
      <c r="WLZ30" s="25"/>
      <c r="WMK30" s="25"/>
      <c r="WML30" s="23"/>
      <c r="WMM30" s="25"/>
      <c r="WMX30" s="25"/>
      <c r="WMY30" s="23"/>
      <c r="WMZ30" s="25"/>
      <c r="WNK30" s="25"/>
      <c r="WNL30" s="23"/>
      <c r="WNM30" s="25"/>
      <c r="WNX30" s="25"/>
      <c r="WNY30" s="23"/>
      <c r="WNZ30" s="25"/>
      <c r="WOK30" s="25"/>
      <c r="WOL30" s="23"/>
      <c r="WOM30" s="25"/>
      <c r="WOX30" s="25"/>
      <c r="WOY30" s="23"/>
      <c r="WOZ30" s="25"/>
      <c r="WPK30" s="25"/>
      <c r="WPL30" s="23"/>
      <c r="WPM30" s="25"/>
      <c r="WPX30" s="25"/>
      <c r="WPY30" s="23"/>
      <c r="WPZ30" s="25"/>
      <c r="WQK30" s="25"/>
      <c r="WQL30" s="23"/>
      <c r="WQM30" s="25"/>
      <c r="WQX30" s="25"/>
      <c r="WQY30" s="23"/>
      <c r="WQZ30" s="25"/>
      <c r="WRK30" s="25"/>
      <c r="WRL30" s="23"/>
      <c r="WRM30" s="25"/>
      <c r="WRX30" s="25"/>
      <c r="WRY30" s="23"/>
      <c r="WRZ30" s="25"/>
      <c r="WSK30" s="25"/>
      <c r="WSL30" s="23"/>
      <c r="WSM30" s="25"/>
      <c r="WSX30" s="25"/>
      <c r="WSY30" s="23"/>
      <c r="WSZ30" s="25"/>
      <c r="WTK30" s="25"/>
      <c r="WTL30" s="23"/>
      <c r="WTM30" s="25"/>
      <c r="WTX30" s="25"/>
      <c r="WTY30" s="23"/>
      <c r="WTZ30" s="25"/>
      <c r="WUK30" s="25"/>
      <c r="WUL30" s="23"/>
      <c r="WUM30" s="25"/>
      <c r="WUX30" s="25"/>
      <c r="WUY30" s="23"/>
      <c r="WUZ30" s="25"/>
      <c r="WVK30" s="25"/>
      <c r="WVL30" s="23"/>
      <c r="WVM30" s="25"/>
      <c r="WVX30" s="25"/>
      <c r="WVY30" s="23"/>
      <c r="WVZ30" s="25"/>
      <c r="WWK30" s="25"/>
      <c r="WWL30" s="23"/>
      <c r="WWM30" s="25"/>
      <c r="WWX30" s="25"/>
      <c r="WWY30" s="23"/>
      <c r="WWZ30" s="25"/>
      <c r="WXK30" s="25"/>
      <c r="WXL30" s="23"/>
      <c r="WXM30" s="25"/>
      <c r="WXX30" s="25"/>
      <c r="WXY30" s="23"/>
      <c r="WXZ30" s="25"/>
      <c r="WYK30" s="25"/>
      <c r="WYL30" s="23"/>
      <c r="WYM30" s="25"/>
      <c r="WYX30" s="25"/>
      <c r="WYY30" s="23"/>
      <c r="WYZ30" s="25"/>
      <c r="WZK30" s="25"/>
      <c r="WZL30" s="23"/>
      <c r="WZM30" s="25"/>
      <c r="WZX30" s="25"/>
      <c r="WZY30" s="23"/>
      <c r="WZZ30" s="25"/>
      <c r="XAK30" s="25"/>
      <c r="XAL30" s="23"/>
      <c r="XAM30" s="25"/>
      <c r="XAX30" s="25"/>
      <c r="XAY30" s="23"/>
      <c r="XAZ30" s="25"/>
      <c r="XBK30" s="25"/>
      <c r="XBL30" s="23"/>
      <c r="XBM30" s="25"/>
      <c r="XBX30" s="25"/>
      <c r="XBY30" s="23"/>
      <c r="XBZ30" s="25"/>
      <c r="XCK30" s="25"/>
      <c r="XCL30" s="23"/>
      <c r="XCM30" s="25"/>
      <c r="XCX30" s="25"/>
      <c r="XCY30" s="23"/>
      <c r="XCZ30" s="25"/>
      <c r="XDK30" s="25"/>
      <c r="XDL30" s="23"/>
      <c r="XDM30" s="25"/>
      <c r="XDX30" s="25"/>
      <c r="XDY30" s="23"/>
      <c r="XDZ30" s="25"/>
      <c r="XEK30" s="25"/>
      <c r="XEL30" s="23"/>
      <c r="XEM30" s="25"/>
      <c r="XEX30" s="25"/>
      <c r="XEY30" s="23"/>
      <c r="XEZ30" s="25"/>
    </row>
    <row r="31" spans="1:1014 1025:2041 2052:3068 3079:4095 4106:6136 6147:7163 7174:8190 8201:10231 10242:11258 11269:12285 12296:13312 13323:14326 14337:15353 15364:16380" s="28" customFormat="1" ht="15.5" x14ac:dyDescent="0.35">
      <c r="A31" s="25" t="s">
        <v>7</v>
      </c>
      <c r="B31" s="17">
        <f>SUM(B28:B30)</f>
        <v>0</v>
      </c>
      <c r="C31" s="17">
        <f t="shared" ref="C31:J31" si="21">SUM(C28:C30)</f>
        <v>0</v>
      </c>
      <c r="D31" s="17">
        <f t="shared" si="21"/>
        <v>0</v>
      </c>
      <c r="E31" s="17">
        <f t="shared" si="21"/>
        <v>0</v>
      </c>
      <c r="F31" s="17">
        <f t="shared" si="21"/>
        <v>0</v>
      </c>
      <c r="G31" s="17">
        <f t="shared" si="21"/>
        <v>0</v>
      </c>
      <c r="H31" s="17">
        <f t="shared" si="21"/>
        <v>0</v>
      </c>
      <c r="I31" s="17">
        <f t="shared" si="21"/>
        <v>0</v>
      </c>
      <c r="J31" s="17">
        <f t="shared" si="21"/>
        <v>0</v>
      </c>
      <c r="K31" s="17">
        <f>SUM(K28:K30)</f>
        <v>0</v>
      </c>
      <c r="L31" s="17">
        <f>SUM(L28:L30)</f>
        <v>0</v>
      </c>
      <c r="Y31" s="23"/>
      <c r="Z31" s="25"/>
      <c r="AK31" s="25"/>
      <c r="AL31" s="23"/>
      <c r="AM31" s="25"/>
      <c r="AX31" s="25"/>
      <c r="AY31" s="23"/>
      <c r="AZ31" s="25"/>
      <c r="BK31" s="25"/>
      <c r="BL31" s="23"/>
      <c r="BM31" s="25"/>
      <c r="BX31" s="25"/>
      <c r="BY31" s="23"/>
      <c r="BZ31" s="25"/>
      <c r="CK31" s="25"/>
      <c r="CL31" s="23"/>
      <c r="CM31" s="25"/>
      <c r="CX31" s="25"/>
      <c r="CY31" s="23"/>
      <c r="CZ31" s="25"/>
      <c r="DK31" s="25"/>
      <c r="DL31" s="23"/>
      <c r="DM31" s="25"/>
      <c r="DX31" s="25"/>
      <c r="DY31" s="23"/>
      <c r="DZ31" s="25"/>
      <c r="EK31" s="25"/>
      <c r="EL31" s="23"/>
      <c r="EM31" s="25"/>
      <c r="EX31" s="25"/>
      <c r="EY31" s="23"/>
      <c r="EZ31" s="25"/>
      <c r="FK31" s="25"/>
      <c r="FL31" s="23"/>
      <c r="FM31" s="25"/>
      <c r="FX31" s="25"/>
      <c r="FY31" s="23"/>
      <c r="FZ31" s="25"/>
      <c r="GK31" s="25"/>
      <c r="GL31" s="23"/>
      <c r="GM31" s="25"/>
      <c r="GX31" s="25"/>
      <c r="GY31" s="23"/>
      <c r="GZ31" s="25"/>
      <c r="HK31" s="25"/>
      <c r="HL31" s="23"/>
      <c r="HM31" s="25"/>
      <c r="HX31" s="25"/>
      <c r="HY31" s="23"/>
      <c r="HZ31" s="25"/>
      <c r="IK31" s="25"/>
      <c r="IL31" s="23"/>
      <c r="IM31" s="25"/>
      <c r="IX31" s="25"/>
      <c r="IY31" s="23"/>
      <c r="IZ31" s="25"/>
      <c r="JK31" s="25"/>
      <c r="JL31" s="23"/>
      <c r="JM31" s="25"/>
      <c r="JX31" s="25"/>
      <c r="JY31" s="23"/>
      <c r="JZ31" s="25"/>
      <c r="KK31" s="25"/>
      <c r="KL31" s="23"/>
      <c r="KM31" s="25"/>
      <c r="KX31" s="25"/>
      <c r="KY31" s="23"/>
      <c r="KZ31" s="25"/>
      <c r="LK31" s="25"/>
      <c r="LL31" s="23"/>
      <c r="LM31" s="25"/>
      <c r="LX31" s="25"/>
      <c r="LY31" s="23"/>
      <c r="LZ31" s="25"/>
      <c r="MK31" s="25"/>
      <c r="ML31" s="23"/>
      <c r="MM31" s="25"/>
      <c r="MX31" s="25"/>
      <c r="MY31" s="23"/>
      <c r="MZ31" s="25"/>
      <c r="NK31" s="25"/>
      <c r="NL31" s="23"/>
      <c r="NM31" s="25"/>
      <c r="NX31" s="25"/>
      <c r="NY31" s="23"/>
      <c r="NZ31" s="25"/>
      <c r="OK31" s="25"/>
      <c r="OL31" s="23"/>
      <c r="OM31" s="25"/>
      <c r="OX31" s="25"/>
      <c r="OY31" s="23"/>
      <c r="OZ31" s="25"/>
      <c r="PK31" s="25"/>
      <c r="PL31" s="23"/>
      <c r="PM31" s="25"/>
      <c r="PX31" s="25"/>
      <c r="PY31" s="23"/>
      <c r="PZ31" s="25"/>
      <c r="QK31" s="25"/>
      <c r="QL31" s="23"/>
      <c r="QM31" s="25"/>
      <c r="QX31" s="25"/>
      <c r="QY31" s="23"/>
      <c r="QZ31" s="25"/>
      <c r="RK31" s="25"/>
      <c r="RL31" s="23"/>
      <c r="RM31" s="25"/>
      <c r="RX31" s="25"/>
      <c r="RY31" s="23"/>
      <c r="RZ31" s="25"/>
      <c r="SK31" s="25"/>
      <c r="SL31" s="23"/>
      <c r="SM31" s="25"/>
      <c r="SX31" s="25"/>
      <c r="SY31" s="23"/>
      <c r="SZ31" s="25"/>
      <c r="TK31" s="25"/>
      <c r="TL31" s="23"/>
      <c r="TM31" s="25"/>
      <c r="TX31" s="25"/>
      <c r="TY31" s="23"/>
      <c r="TZ31" s="25"/>
      <c r="UK31" s="25"/>
      <c r="UL31" s="23"/>
      <c r="UM31" s="25"/>
      <c r="UX31" s="25"/>
      <c r="UY31" s="23"/>
      <c r="UZ31" s="25"/>
      <c r="VK31" s="25"/>
      <c r="VL31" s="23"/>
      <c r="VM31" s="25"/>
      <c r="VX31" s="25"/>
      <c r="VY31" s="23"/>
      <c r="VZ31" s="25"/>
      <c r="WK31" s="25"/>
      <c r="WL31" s="23"/>
      <c r="WM31" s="25"/>
      <c r="WX31" s="25"/>
      <c r="WY31" s="23"/>
      <c r="WZ31" s="25"/>
      <c r="XK31" s="25"/>
      <c r="XL31" s="23"/>
      <c r="XM31" s="25"/>
      <c r="XX31" s="25"/>
      <c r="XY31" s="23"/>
      <c r="XZ31" s="25"/>
      <c r="YK31" s="25"/>
      <c r="YL31" s="23"/>
      <c r="YM31" s="25"/>
      <c r="YX31" s="25"/>
      <c r="YY31" s="23"/>
      <c r="YZ31" s="25"/>
      <c r="ZK31" s="25"/>
      <c r="ZL31" s="23"/>
      <c r="ZM31" s="25"/>
      <c r="ZX31" s="25"/>
      <c r="ZY31" s="23"/>
      <c r="ZZ31" s="25"/>
      <c r="AAK31" s="25"/>
      <c r="AAL31" s="23"/>
      <c r="AAM31" s="25"/>
      <c r="AAX31" s="25"/>
      <c r="AAY31" s="23"/>
      <c r="AAZ31" s="25"/>
      <c r="ABK31" s="25"/>
      <c r="ABL31" s="23"/>
      <c r="ABM31" s="25"/>
      <c r="ABX31" s="25"/>
      <c r="ABY31" s="23"/>
      <c r="ABZ31" s="25"/>
      <c r="ACK31" s="25"/>
      <c r="ACL31" s="23"/>
      <c r="ACM31" s="25"/>
      <c r="ACX31" s="25"/>
      <c r="ACY31" s="23"/>
      <c r="ACZ31" s="25"/>
      <c r="ADK31" s="25"/>
      <c r="ADL31" s="23"/>
      <c r="ADM31" s="25"/>
      <c r="ADX31" s="25"/>
      <c r="ADY31" s="23"/>
      <c r="ADZ31" s="25"/>
      <c r="AEK31" s="25"/>
      <c r="AEL31" s="23"/>
      <c r="AEM31" s="25"/>
      <c r="AEX31" s="25"/>
      <c r="AEY31" s="23"/>
      <c r="AEZ31" s="25"/>
      <c r="AFK31" s="25"/>
      <c r="AFL31" s="23"/>
      <c r="AFM31" s="25"/>
      <c r="AFX31" s="25"/>
      <c r="AFY31" s="23"/>
      <c r="AFZ31" s="25"/>
      <c r="AGK31" s="25"/>
      <c r="AGL31" s="23"/>
      <c r="AGM31" s="25"/>
      <c r="AGX31" s="25"/>
      <c r="AGY31" s="23"/>
      <c r="AGZ31" s="25"/>
      <c r="AHK31" s="25"/>
      <c r="AHL31" s="23"/>
      <c r="AHM31" s="25"/>
      <c r="AHX31" s="25"/>
      <c r="AHY31" s="23"/>
      <c r="AHZ31" s="25"/>
      <c r="AIK31" s="25"/>
      <c r="AIL31" s="23"/>
      <c r="AIM31" s="25"/>
      <c r="AIX31" s="25"/>
      <c r="AIY31" s="23"/>
      <c r="AIZ31" s="25"/>
      <c r="AJK31" s="25"/>
      <c r="AJL31" s="23"/>
      <c r="AJM31" s="25"/>
      <c r="AJX31" s="25"/>
      <c r="AJY31" s="23"/>
      <c r="AJZ31" s="25"/>
      <c r="AKK31" s="25"/>
      <c r="AKL31" s="23"/>
      <c r="AKM31" s="25"/>
      <c r="AKX31" s="25"/>
      <c r="AKY31" s="23"/>
      <c r="AKZ31" s="25"/>
      <c r="ALK31" s="25"/>
      <c r="ALL31" s="23"/>
      <c r="ALM31" s="25"/>
      <c r="ALX31" s="25"/>
      <c r="ALY31" s="23"/>
      <c r="ALZ31" s="25"/>
      <c r="AMK31" s="25"/>
      <c r="AML31" s="23"/>
      <c r="AMM31" s="25"/>
      <c r="AMX31" s="25"/>
      <c r="AMY31" s="23"/>
      <c r="AMZ31" s="25"/>
      <c r="ANK31" s="25"/>
      <c r="ANL31" s="23"/>
      <c r="ANM31" s="25"/>
      <c r="ANX31" s="25"/>
      <c r="ANY31" s="23"/>
      <c r="ANZ31" s="25"/>
      <c r="AOK31" s="25"/>
      <c r="AOL31" s="23"/>
      <c r="AOM31" s="25"/>
      <c r="AOX31" s="25"/>
      <c r="AOY31" s="23"/>
      <c r="AOZ31" s="25"/>
      <c r="APK31" s="25"/>
      <c r="APL31" s="23"/>
      <c r="APM31" s="25"/>
      <c r="APX31" s="25"/>
      <c r="APY31" s="23"/>
      <c r="APZ31" s="25"/>
      <c r="AQK31" s="25"/>
      <c r="AQL31" s="23"/>
      <c r="AQM31" s="25"/>
      <c r="AQX31" s="25"/>
      <c r="AQY31" s="23"/>
      <c r="AQZ31" s="25"/>
      <c r="ARK31" s="25"/>
      <c r="ARL31" s="23"/>
      <c r="ARM31" s="25"/>
      <c r="ARX31" s="25"/>
      <c r="ARY31" s="23"/>
      <c r="ARZ31" s="25"/>
      <c r="ASK31" s="25"/>
      <c r="ASL31" s="23"/>
      <c r="ASM31" s="25"/>
      <c r="ASX31" s="25"/>
      <c r="ASY31" s="23"/>
      <c r="ASZ31" s="25"/>
      <c r="ATK31" s="25"/>
      <c r="ATL31" s="23"/>
      <c r="ATM31" s="25"/>
      <c r="ATX31" s="25"/>
      <c r="ATY31" s="23"/>
      <c r="ATZ31" s="25"/>
      <c r="AUK31" s="25"/>
      <c r="AUL31" s="23"/>
      <c r="AUM31" s="25"/>
      <c r="AUX31" s="25"/>
      <c r="AUY31" s="23"/>
      <c r="AUZ31" s="25"/>
      <c r="AVK31" s="25"/>
      <c r="AVL31" s="23"/>
      <c r="AVM31" s="25"/>
      <c r="AVX31" s="25"/>
      <c r="AVY31" s="23"/>
      <c r="AVZ31" s="25"/>
      <c r="AWK31" s="25"/>
      <c r="AWL31" s="23"/>
      <c r="AWM31" s="25"/>
      <c r="AWX31" s="25"/>
      <c r="AWY31" s="23"/>
      <c r="AWZ31" s="25"/>
      <c r="AXK31" s="25"/>
      <c r="AXL31" s="23"/>
      <c r="AXM31" s="25"/>
      <c r="AXX31" s="25"/>
      <c r="AXY31" s="23"/>
      <c r="AXZ31" s="25"/>
      <c r="AYK31" s="25"/>
      <c r="AYL31" s="23"/>
      <c r="AYM31" s="25"/>
      <c r="AYX31" s="25"/>
      <c r="AYY31" s="23"/>
      <c r="AYZ31" s="25"/>
      <c r="AZK31" s="25"/>
      <c r="AZL31" s="23"/>
      <c r="AZM31" s="25"/>
      <c r="AZX31" s="25"/>
      <c r="AZY31" s="23"/>
      <c r="AZZ31" s="25"/>
      <c r="BAK31" s="25"/>
      <c r="BAL31" s="23"/>
      <c r="BAM31" s="25"/>
      <c r="BAX31" s="25"/>
      <c r="BAY31" s="23"/>
      <c r="BAZ31" s="25"/>
      <c r="BBK31" s="25"/>
      <c r="BBL31" s="23"/>
      <c r="BBM31" s="25"/>
      <c r="BBX31" s="25"/>
      <c r="BBY31" s="23"/>
      <c r="BBZ31" s="25"/>
      <c r="BCK31" s="25"/>
      <c r="BCL31" s="23"/>
      <c r="BCM31" s="25"/>
      <c r="BCX31" s="25"/>
      <c r="BCY31" s="23"/>
      <c r="BCZ31" s="25"/>
      <c r="BDK31" s="25"/>
      <c r="BDL31" s="23"/>
      <c r="BDM31" s="25"/>
      <c r="BDX31" s="25"/>
      <c r="BDY31" s="23"/>
      <c r="BDZ31" s="25"/>
      <c r="BEK31" s="25"/>
      <c r="BEL31" s="23"/>
      <c r="BEM31" s="25"/>
      <c r="BEX31" s="25"/>
      <c r="BEY31" s="23"/>
      <c r="BEZ31" s="25"/>
      <c r="BFK31" s="25"/>
      <c r="BFL31" s="23"/>
      <c r="BFM31" s="25"/>
      <c r="BFX31" s="25"/>
      <c r="BFY31" s="23"/>
      <c r="BFZ31" s="25"/>
      <c r="BGK31" s="25"/>
      <c r="BGL31" s="23"/>
      <c r="BGM31" s="25"/>
      <c r="BGX31" s="25"/>
      <c r="BGY31" s="23"/>
      <c r="BGZ31" s="25"/>
      <c r="BHK31" s="25"/>
      <c r="BHL31" s="23"/>
      <c r="BHM31" s="25"/>
      <c r="BHX31" s="25"/>
      <c r="BHY31" s="23"/>
      <c r="BHZ31" s="25"/>
      <c r="BIK31" s="25"/>
      <c r="BIL31" s="23"/>
      <c r="BIM31" s="25"/>
      <c r="BIX31" s="25"/>
      <c r="BIY31" s="23"/>
      <c r="BIZ31" s="25"/>
      <c r="BJK31" s="25"/>
      <c r="BJL31" s="23"/>
      <c r="BJM31" s="25"/>
      <c r="BJX31" s="25"/>
      <c r="BJY31" s="23"/>
      <c r="BJZ31" s="25"/>
      <c r="BKK31" s="25"/>
      <c r="BKL31" s="23"/>
      <c r="BKM31" s="25"/>
      <c r="BKX31" s="25"/>
      <c r="BKY31" s="23"/>
      <c r="BKZ31" s="25"/>
      <c r="BLK31" s="25"/>
      <c r="BLL31" s="23"/>
      <c r="BLM31" s="25"/>
      <c r="BLX31" s="25"/>
      <c r="BLY31" s="23"/>
      <c r="BLZ31" s="25"/>
      <c r="BMK31" s="25"/>
      <c r="BML31" s="23"/>
      <c r="BMM31" s="25"/>
      <c r="BMX31" s="25"/>
      <c r="BMY31" s="23"/>
      <c r="BMZ31" s="25"/>
      <c r="BNK31" s="25"/>
      <c r="BNL31" s="23"/>
      <c r="BNM31" s="25"/>
      <c r="BNX31" s="25"/>
      <c r="BNY31" s="23"/>
      <c r="BNZ31" s="25"/>
      <c r="BOK31" s="25"/>
      <c r="BOL31" s="23"/>
      <c r="BOM31" s="25"/>
      <c r="BOX31" s="25"/>
      <c r="BOY31" s="23"/>
      <c r="BOZ31" s="25"/>
      <c r="BPK31" s="25"/>
      <c r="BPL31" s="23"/>
      <c r="BPM31" s="25"/>
      <c r="BPX31" s="25"/>
      <c r="BPY31" s="23"/>
      <c r="BPZ31" s="25"/>
      <c r="BQK31" s="25"/>
      <c r="BQL31" s="23"/>
      <c r="BQM31" s="25"/>
      <c r="BQX31" s="25"/>
      <c r="BQY31" s="23"/>
      <c r="BQZ31" s="25"/>
      <c r="BRK31" s="25"/>
      <c r="BRL31" s="23"/>
      <c r="BRM31" s="25"/>
      <c r="BRX31" s="25"/>
      <c r="BRY31" s="23"/>
      <c r="BRZ31" s="25"/>
      <c r="BSK31" s="25"/>
      <c r="BSL31" s="23"/>
      <c r="BSM31" s="25"/>
      <c r="BSX31" s="25"/>
      <c r="BSY31" s="23"/>
      <c r="BSZ31" s="25"/>
      <c r="BTK31" s="25"/>
      <c r="BTL31" s="23"/>
      <c r="BTM31" s="25"/>
      <c r="BTX31" s="25"/>
      <c r="BTY31" s="23"/>
      <c r="BTZ31" s="25"/>
      <c r="BUK31" s="25"/>
      <c r="BUL31" s="23"/>
      <c r="BUM31" s="25"/>
      <c r="BUX31" s="25"/>
      <c r="BUY31" s="23"/>
      <c r="BUZ31" s="25"/>
      <c r="BVK31" s="25"/>
      <c r="BVL31" s="23"/>
      <c r="BVM31" s="25"/>
      <c r="BVX31" s="25"/>
      <c r="BVY31" s="23"/>
      <c r="BVZ31" s="25"/>
      <c r="BWK31" s="25"/>
      <c r="BWL31" s="23"/>
      <c r="BWM31" s="25"/>
      <c r="BWX31" s="25"/>
      <c r="BWY31" s="23"/>
      <c r="BWZ31" s="25"/>
      <c r="BXK31" s="25"/>
      <c r="BXL31" s="23"/>
      <c r="BXM31" s="25"/>
      <c r="BXX31" s="25"/>
      <c r="BXY31" s="23"/>
      <c r="BXZ31" s="25"/>
      <c r="BYK31" s="25"/>
      <c r="BYL31" s="23"/>
      <c r="BYM31" s="25"/>
      <c r="BYX31" s="25"/>
      <c r="BYY31" s="23"/>
      <c r="BYZ31" s="25"/>
      <c r="BZK31" s="25"/>
      <c r="BZL31" s="23"/>
      <c r="BZM31" s="25"/>
      <c r="BZX31" s="25"/>
      <c r="BZY31" s="23"/>
      <c r="BZZ31" s="25"/>
      <c r="CAK31" s="25"/>
      <c r="CAL31" s="23"/>
      <c r="CAM31" s="25"/>
      <c r="CAX31" s="25"/>
      <c r="CAY31" s="23"/>
      <c r="CAZ31" s="25"/>
      <c r="CBK31" s="25"/>
      <c r="CBL31" s="23"/>
      <c r="CBM31" s="25"/>
      <c r="CBX31" s="25"/>
      <c r="CBY31" s="23"/>
      <c r="CBZ31" s="25"/>
      <c r="CCK31" s="25"/>
      <c r="CCL31" s="23"/>
      <c r="CCM31" s="25"/>
      <c r="CCX31" s="25"/>
      <c r="CCY31" s="23"/>
      <c r="CCZ31" s="25"/>
      <c r="CDK31" s="25"/>
      <c r="CDL31" s="23"/>
      <c r="CDM31" s="25"/>
      <c r="CDX31" s="25"/>
      <c r="CDY31" s="23"/>
      <c r="CDZ31" s="25"/>
      <c r="CEK31" s="25"/>
      <c r="CEL31" s="23"/>
      <c r="CEM31" s="25"/>
      <c r="CEX31" s="25"/>
      <c r="CEY31" s="23"/>
      <c r="CEZ31" s="25"/>
      <c r="CFK31" s="25"/>
      <c r="CFL31" s="23"/>
      <c r="CFM31" s="25"/>
      <c r="CFX31" s="25"/>
      <c r="CFY31" s="23"/>
      <c r="CFZ31" s="25"/>
      <c r="CGK31" s="25"/>
      <c r="CGL31" s="23"/>
      <c r="CGM31" s="25"/>
      <c r="CGX31" s="25"/>
      <c r="CGY31" s="23"/>
      <c r="CGZ31" s="25"/>
      <c r="CHK31" s="25"/>
      <c r="CHL31" s="23"/>
      <c r="CHM31" s="25"/>
      <c r="CHX31" s="25"/>
      <c r="CHY31" s="23"/>
      <c r="CHZ31" s="25"/>
      <c r="CIK31" s="25"/>
      <c r="CIL31" s="23"/>
      <c r="CIM31" s="25"/>
      <c r="CIX31" s="25"/>
      <c r="CIY31" s="23"/>
      <c r="CIZ31" s="25"/>
      <c r="CJK31" s="25"/>
      <c r="CJL31" s="23"/>
      <c r="CJM31" s="25"/>
      <c r="CJX31" s="25"/>
      <c r="CJY31" s="23"/>
      <c r="CJZ31" s="25"/>
      <c r="CKK31" s="25"/>
      <c r="CKL31" s="23"/>
      <c r="CKM31" s="25"/>
      <c r="CKX31" s="25"/>
      <c r="CKY31" s="23"/>
      <c r="CKZ31" s="25"/>
      <c r="CLK31" s="25"/>
      <c r="CLL31" s="23"/>
      <c r="CLM31" s="25"/>
      <c r="CLX31" s="25"/>
      <c r="CLY31" s="23"/>
      <c r="CLZ31" s="25"/>
      <c r="CMK31" s="25"/>
      <c r="CML31" s="23"/>
      <c r="CMM31" s="25"/>
      <c r="CMX31" s="25"/>
      <c r="CMY31" s="23"/>
      <c r="CMZ31" s="25"/>
      <c r="CNK31" s="25"/>
      <c r="CNL31" s="23"/>
      <c r="CNM31" s="25"/>
      <c r="CNX31" s="25"/>
      <c r="CNY31" s="23"/>
      <c r="CNZ31" s="25"/>
      <c r="COK31" s="25"/>
      <c r="COL31" s="23"/>
      <c r="COM31" s="25"/>
      <c r="COX31" s="25"/>
      <c r="COY31" s="23"/>
      <c r="COZ31" s="25"/>
      <c r="CPK31" s="25"/>
      <c r="CPL31" s="23"/>
      <c r="CPM31" s="25"/>
      <c r="CPX31" s="25"/>
      <c r="CPY31" s="23"/>
      <c r="CPZ31" s="25"/>
      <c r="CQK31" s="25"/>
      <c r="CQL31" s="23"/>
      <c r="CQM31" s="25"/>
      <c r="CQX31" s="25"/>
      <c r="CQY31" s="23"/>
      <c r="CQZ31" s="25"/>
      <c r="CRK31" s="25"/>
      <c r="CRL31" s="23"/>
      <c r="CRM31" s="25"/>
      <c r="CRX31" s="25"/>
      <c r="CRY31" s="23"/>
      <c r="CRZ31" s="25"/>
      <c r="CSK31" s="25"/>
      <c r="CSL31" s="23"/>
      <c r="CSM31" s="25"/>
      <c r="CSX31" s="25"/>
      <c r="CSY31" s="23"/>
      <c r="CSZ31" s="25"/>
      <c r="CTK31" s="25"/>
      <c r="CTL31" s="23"/>
      <c r="CTM31" s="25"/>
      <c r="CTX31" s="25"/>
      <c r="CTY31" s="23"/>
      <c r="CTZ31" s="25"/>
      <c r="CUK31" s="25"/>
      <c r="CUL31" s="23"/>
      <c r="CUM31" s="25"/>
      <c r="CUX31" s="25"/>
      <c r="CUY31" s="23"/>
      <c r="CUZ31" s="25"/>
      <c r="CVK31" s="25"/>
      <c r="CVL31" s="23"/>
      <c r="CVM31" s="25"/>
      <c r="CVX31" s="25"/>
      <c r="CVY31" s="23"/>
      <c r="CVZ31" s="25"/>
      <c r="CWK31" s="25"/>
      <c r="CWL31" s="23"/>
      <c r="CWM31" s="25"/>
      <c r="CWX31" s="25"/>
      <c r="CWY31" s="23"/>
      <c r="CWZ31" s="25"/>
      <c r="CXK31" s="25"/>
      <c r="CXL31" s="23"/>
      <c r="CXM31" s="25"/>
      <c r="CXX31" s="25"/>
      <c r="CXY31" s="23"/>
      <c r="CXZ31" s="25"/>
      <c r="CYK31" s="25"/>
      <c r="CYL31" s="23"/>
      <c r="CYM31" s="25"/>
      <c r="CYX31" s="25"/>
      <c r="CYY31" s="23"/>
      <c r="CYZ31" s="25"/>
      <c r="CZK31" s="25"/>
      <c r="CZL31" s="23"/>
      <c r="CZM31" s="25"/>
      <c r="CZX31" s="25"/>
      <c r="CZY31" s="23"/>
      <c r="CZZ31" s="25"/>
      <c r="DAK31" s="25"/>
      <c r="DAL31" s="23"/>
      <c r="DAM31" s="25"/>
      <c r="DAX31" s="25"/>
      <c r="DAY31" s="23"/>
      <c r="DAZ31" s="25"/>
      <c r="DBK31" s="25"/>
      <c r="DBL31" s="23"/>
      <c r="DBM31" s="25"/>
      <c r="DBX31" s="25"/>
      <c r="DBY31" s="23"/>
      <c r="DBZ31" s="25"/>
      <c r="DCK31" s="25"/>
      <c r="DCL31" s="23"/>
      <c r="DCM31" s="25"/>
      <c r="DCX31" s="25"/>
      <c r="DCY31" s="23"/>
      <c r="DCZ31" s="25"/>
      <c r="DDK31" s="25"/>
      <c r="DDL31" s="23"/>
      <c r="DDM31" s="25"/>
      <c r="DDX31" s="25"/>
      <c r="DDY31" s="23"/>
      <c r="DDZ31" s="25"/>
      <c r="DEK31" s="25"/>
      <c r="DEL31" s="23"/>
      <c r="DEM31" s="25"/>
      <c r="DEX31" s="25"/>
      <c r="DEY31" s="23"/>
      <c r="DEZ31" s="25"/>
      <c r="DFK31" s="25"/>
      <c r="DFL31" s="23"/>
      <c r="DFM31" s="25"/>
      <c r="DFX31" s="25"/>
      <c r="DFY31" s="23"/>
      <c r="DFZ31" s="25"/>
      <c r="DGK31" s="25"/>
      <c r="DGL31" s="23"/>
      <c r="DGM31" s="25"/>
      <c r="DGX31" s="25"/>
      <c r="DGY31" s="23"/>
      <c r="DGZ31" s="25"/>
      <c r="DHK31" s="25"/>
      <c r="DHL31" s="23"/>
      <c r="DHM31" s="25"/>
      <c r="DHX31" s="25"/>
      <c r="DHY31" s="23"/>
      <c r="DHZ31" s="25"/>
      <c r="DIK31" s="25"/>
      <c r="DIL31" s="23"/>
      <c r="DIM31" s="25"/>
      <c r="DIX31" s="25"/>
      <c r="DIY31" s="23"/>
      <c r="DIZ31" s="25"/>
      <c r="DJK31" s="25"/>
      <c r="DJL31" s="23"/>
      <c r="DJM31" s="25"/>
      <c r="DJX31" s="25"/>
      <c r="DJY31" s="23"/>
      <c r="DJZ31" s="25"/>
      <c r="DKK31" s="25"/>
      <c r="DKL31" s="23"/>
      <c r="DKM31" s="25"/>
      <c r="DKX31" s="25"/>
      <c r="DKY31" s="23"/>
      <c r="DKZ31" s="25"/>
      <c r="DLK31" s="25"/>
      <c r="DLL31" s="23"/>
      <c r="DLM31" s="25"/>
      <c r="DLX31" s="25"/>
      <c r="DLY31" s="23"/>
      <c r="DLZ31" s="25"/>
      <c r="DMK31" s="25"/>
      <c r="DML31" s="23"/>
      <c r="DMM31" s="25"/>
      <c r="DMX31" s="25"/>
      <c r="DMY31" s="23"/>
      <c r="DMZ31" s="25"/>
      <c r="DNK31" s="25"/>
      <c r="DNL31" s="23"/>
      <c r="DNM31" s="25"/>
      <c r="DNX31" s="25"/>
      <c r="DNY31" s="23"/>
      <c r="DNZ31" s="25"/>
      <c r="DOK31" s="25"/>
      <c r="DOL31" s="23"/>
      <c r="DOM31" s="25"/>
      <c r="DOX31" s="25"/>
      <c r="DOY31" s="23"/>
      <c r="DOZ31" s="25"/>
      <c r="DPK31" s="25"/>
      <c r="DPL31" s="23"/>
      <c r="DPM31" s="25"/>
      <c r="DPX31" s="25"/>
      <c r="DPY31" s="23"/>
      <c r="DPZ31" s="25"/>
      <c r="DQK31" s="25"/>
      <c r="DQL31" s="23"/>
      <c r="DQM31" s="25"/>
      <c r="DQX31" s="25"/>
      <c r="DQY31" s="23"/>
      <c r="DQZ31" s="25"/>
      <c r="DRK31" s="25"/>
      <c r="DRL31" s="23"/>
      <c r="DRM31" s="25"/>
      <c r="DRX31" s="25"/>
      <c r="DRY31" s="23"/>
      <c r="DRZ31" s="25"/>
      <c r="DSK31" s="25"/>
      <c r="DSL31" s="23"/>
      <c r="DSM31" s="25"/>
      <c r="DSX31" s="25"/>
      <c r="DSY31" s="23"/>
      <c r="DSZ31" s="25"/>
      <c r="DTK31" s="25"/>
      <c r="DTL31" s="23"/>
      <c r="DTM31" s="25"/>
      <c r="DTX31" s="25"/>
      <c r="DTY31" s="23"/>
      <c r="DTZ31" s="25"/>
      <c r="DUK31" s="25"/>
      <c r="DUL31" s="23"/>
      <c r="DUM31" s="25"/>
      <c r="DUX31" s="25"/>
      <c r="DUY31" s="23"/>
      <c r="DUZ31" s="25"/>
      <c r="DVK31" s="25"/>
      <c r="DVL31" s="23"/>
      <c r="DVM31" s="25"/>
      <c r="DVX31" s="25"/>
      <c r="DVY31" s="23"/>
      <c r="DVZ31" s="25"/>
      <c r="DWK31" s="25"/>
      <c r="DWL31" s="23"/>
      <c r="DWM31" s="25"/>
      <c r="DWX31" s="25"/>
      <c r="DWY31" s="23"/>
      <c r="DWZ31" s="25"/>
      <c r="DXK31" s="25"/>
      <c r="DXL31" s="23"/>
      <c r="DXM31" s="25"/>
      <c r="DXX31" s="25"/>
      <c r="DXY31" s="23"/>
      <c r="DXZ31" s="25"/>
      <c r="DYK31" s="25"/>
      <c r="DYL31" s="23"/>
      <c r="DYM31" s="25"/>
      <c r="DYX31" s="25"/>
      <c r="DYY31" s="23"/>
      <c r="DYZ31" s="25"/>
      <c r="DZK31" s="25"/>
      <c r="DZL31" s="23"/>
      <c r="DZM31" s="25"/>
      <c r="DZX31" s="25"/>
      <c r="DZY31" s="23"/>
      <c r="DZZ31" s="25"/>
      <c r="EAK31" s="25"/>
      <c r="EAL31" s="23"/>
      <c r="EAM31" s="25"/>
      <c r="EAX31" s="25"/>
      <c r="EAY31" s="23"/>
      <c r="EAZ31" s="25"/>
      <c r="EBK31" s="25"/>
      <c r="EBL31" s="23"/>
      <c r="EBM31" s="25"/>
      <c r="EBX31" s="25"/>
      <c r="EBY31" s="23"/>
      <c r="EBZ31" s="25"/>
      <c r="ECK31" s="25"/>
      <c r="ECL31" s="23"/>
      <c r="ECM31" s="25"/>
      <c r="ECX31" s="25"/>
      <c r="ECY31" s="23"/>
      <c r="ECZ31" s="25"/>
      <c r="EDK31" s="25"/>
      <c r="EDL31" s="23"/>
      <c r="EDM31" s="25"/>
      <c r="EDX31" s="25"/>
      <c r="EDY31" s="23"/>
      <c r="EDZ31" s="25"/>
      <c r="EEK31" s="25"/>
      <c r="EEL31" s="23"/>
      <c r="EEM31" s="25"/>
      <c r="EEX31" s="25"/>
      <c r="EEY31" s="23"/>
      <c r="EEZ31" s="25"/>
      <c r="EFK31" s="25"/>
      <c r="EFL31" s="23"/>
      <c r="EFM31" s="25"/>
      <c r="EFX31" s="25"/>
      <c r="EFY31" s="23"/>
      <c r="EFZ31" s="25"/>
      <c r="EGK31" s="25"/>
      <c r="EGL31" s="23"/>
      <c r="EGM31" s="25"/>
      <c r="EGX31" s="25"/>
      <c r="EGY31" s="23"/>
      <c r="EGZ31" s="25"/>
      <c r="EHK31" s="25"/>
      <c r="EHL31" s="23"/>
      <c r="EHM31" s="25"/>
      <c r="EHX31" s="25"/>
      <c r="EHY31" s="23"/>
      <c r="EHZ31" s="25"/>
      <c r="EIK31" s="25"/>
      <c r="EIL31" s="23"/>
      <c r="EIM31" s="25"/>
      <c r="EIX31" s="25"/>
      <c r="EIY31" s="23"/>
      <c r="EIZ31" s="25"/>
      <c r="EJK31" s="25"/>
      <c r="EJL31" s="23"/>
      <c r="EJM31" s="25"/>
      <c r="EJX31" s="25"/>
      <c r="EJY31" s="23"/>
      <c r="EJZ31" s="25"/>
      <c r="EKK31" s="25"/>
      <c r="EKL31" s="23"/>
      <c r="EKM31" s="25"/>
      <c r="EKX31" s="25"/>
      <c r="EKY31" s="23"/>
      <c r="EKZ31" s="25"/>
      <c r="ELK31" s="25"/>
      <c r="ELL31" s="23"/>
      <c r="ELM31" s="25"/>
      <c r="ELX31" s="25"/>
      <c r="ELY31" s="23"/>
      <c r="ELZ31" s="25"/>
      <c r="EMK31" s="25"/>
      <c r="EML31" s="23"/>
      <c r="EMM31" s="25"/>
      <c r="EMX31" s="25"/>
      <c r="EMY31" s="23"/>
      <c r="EMZ31" s="25"/>
      <c r="ENK31" s="25"/>
      <c r="ENL31" s="23"/>
      <c r="ENM31" s="25"/>
      <c r="ENX31" s="25"/>
      <c r="ENY31" s="23"/>
      <c r="ENZ31" s="25"/>
      <c r="EOK31" s="25"/>
      <c r="EOL31" s="23"/>
      <c r="EOM31" s="25"/>
      <c r="EOX31" s="25"/>
      <c r="EOY31" s="23"/>
      <c r="EOZ31" s="25"/>
      <c r="EPK31" s="25"/>
      <c r="EPL31" s="23"/>
      <c r="EPM31" s="25"/>
      <c r="EPX31" s="25"/>
      <c r="EPY31" s="23"/>
      <c r="EPZ31" s="25"/>
      <c r="EQK31" s="25"/>
      <c r="EQL31" s="23"/>
      <c r="EQM31" s="25"/>
      <c r="EQX31" s="25"/>
      <c r="EQY31" s="23"/>
      <c r="EQZ31" s="25"/>
      <c r="ERK31" s="25"/>
      <c r="ERL31" s="23"/>
      <c r="ERM31" s="25"/>
      <c r="ERX31" s="25"/>
      <c r="ERY31" s="23"/>
      <c r="ERZ31" s="25"/>
      <c r="ESK31" s="25"/>
      <c r="ESL31" s="23"/>
      <c r="ESM31" s="25"/>
      <c r="ESX31" s="25"/>
      <c r="ESY31" s="23"/>
      <c r="ESZ31" s="25"/>
      <c r="ETK31" s="25"/>
      <c r="ETL31" s="23"/>
      <c r="ETM31" s="25"/>
      <c r="ETX31" s="25"/>
      <c r="ETY31" s="23"/>
      <c r="ETZ31" s="25"/>
      <c r="EUK31" s="25"/>
      <c r="EUL31" s="23"/>
      <c r="EUM31" s="25"/>
      <c r="EUX31" s="25"/>
      <c r="EUY31" s="23"/>
      <c r="EUZ31" s="25"/>
      <c r="EVK31" s="25"/>
      <c r="EVL31" s="23"/>
      <c r="EVM31" s="25"/>
      <c r="EVX31" s="25"/>
      <c r="EVY31" s="23"/>
      <c r="EVZ31" s="25"/>
      <c r="EWK31" s="25"/>
      <c r="EWL31" s="23"/>
      <c r="EWM31" s="25"/>
      <c r="EWX31" s="25"/>
      <c r="EWY31" s="23"/>
      <c r="EWZ31" s="25"/>
      <c r="EXK31" s="25"/>
      <c r="EXL31" s="23"/>
      <c r="EXM31" s="25"/>
      <c r="EXX31" s="25"/>
      <c r="EXY31" s="23"/>
      <c r="EXZ31" s="25"/>
      <c r="EYK31" s="25"/>
      <c r="EYL31" s="23"/>
      <c r="EYM31" s="25"/>
      <c r="EYX31" s="25"/>
      <c r="EYY31" s="23"/>
      <c r="EYZ31" s="25"/>
      <c r="EZK31" s="25"/>
      <c r="EZL31" s="23"/>
      <c r="EZM31" s="25"/>
      <c r="EZX31" s="25"/>
      <c r="EZY31" s="23"/>
      <c r="EZZ31" s="25"/>
      <c r="FAK31" s="25"/>
      <c r="FAL31" s="23"/>
      <c r="FAM31" s="25"/>
      <c r="FAX31" s="25"/>
      <c r="FAY31" s="23"/>
      <c r="FAZ31" s="25"/>
      <c r="FBK31" s="25"/>
      <c r="FBL31" s="23"/>
      <c r="FBM31" s="25"/>
      <c r="FBX31" s="25"/>
      <c r="FBY31" s="23"/>
      <c r="FBZ31" s="25"/>
      <c r="FCK31" s="25"/>
      <c r="FCL31" s="23"/>
      <c r="FCM31" s="25"/>
      <c r="FCX31" s="25"/>
      <c r="FCY31" s="23"/>
      <c r="FCZ31" s="25"/>
      <c r="FDK31" s="25"/>
      <c r="FDL31" s="23"/>
      <c r="FDM31" s="25"/>
      <c r="FDX31" s="25"/>
      <c r="FDY31" s="23"/>
      <c r="FDZ31" s="25"/>
      <c r="FEK31" s="25"/>
      <c r="FEL31" s="23"/>
      <c r="FEM31" s="25"/>
      <c r="FEX31" s="25"/>
      <c r="FEY31" s="23"/>
      <c r="FEZ31" s="25"/>
      <c r="FFK31" s="25"/>
      <c r="FFL31" s="23"/>
      <c r="FFM31" s="25"/>
      <c r="FFX31" s="25"/>
      <c r="FFY31" s="23"/>
      <c r="FFZ31" s="25"/>
      <c r="FGK31" s="25"/>
      <c r="FGL31" s="23"/>
      <c r="FGM31" s="25"/>
      <c r="FGX31" s="25"/>
      <c r="FGY31" s="23"/>
      <c r="FGZ31" s="25"/>
      <c r="FHK31" s="25"/>
      <c r="FHL31" s="23"/>
      <c r="FHM31" s="25"/>
      <c r="FHX31" s="25"/>
      <c r="FHY31" s="23"/>
      <c r="FHZ31" s="25"/>
      <c r="FIK31" s="25"/>
      <c r="FIL31" s="23"/>
      <c r="FIM31" s="25"/>
      <c r="FIX31" s="25"/>
      <c r="FIY31" s="23"/>
      <c r="FIZ31" s="25"/>
      <c r="FJK31" s="25"/>
      <c r="FJL31" s="23"/>
      <c r="FJM31" s="25"/>
      <c r="FJX31" s="25"/>
      <c r="FJY31" s="23"/>
      <c r="FJZ31" s="25"/>
      <c r="FKK31" s="25"/>
      <c r="FKL31" s="23"/>
      <c r="FKM31" s="25"/>
      <c r="FKX31" s="25"/>
      <c r="FKY31" s="23"/>
      <c r="FKZ31" s="25"/>
      <c r="FLK31" s="25"/>
      <c r="FLL31" s="23"/>
      <c r="FLM31" s="25"/>
      <c r="FLX31" s="25"/>
      <c r="FLY31" s="23"/>
      <c r="FLZ31" s="25"/>
      <c r="FMK31" s="25"/>
      <c r="FML31" s="23"/>
      <c r="FMM31" s="25"/>
      <c r="FMX31" s="25"/>
      <c r="FMY31" s="23"/>
      <c r="FMZ31" s="25"/>
      <c r="FNK31" s="25"/>
      <c r="FNL31" s="23"/>
      <c r="FNM31" s="25"/>
      <c r="FNX31" s="25"/>
      <c r="FNY31" s="23"/>
      <c r="FNZ31" s="25"/>
      <c r="FOK31" s="25"/>
      <c r="FOL31" s="23"/>
      <c r="FOM31" s="25"/>
      <c r="FOX31" s="25"/>
      <c r="FOY31" s="23"/>
      <c r="FOZ31" s="25"/>
      <c r="FPK31" s="25"/>
      <c r="FPL31" s="23"/>
      <c r="FPM31" s="25"/>
      <c r="FPX31" s="25"/>
      <c r="FPY31" s="23"/>
      <c r="FPZ31" s="25"/>
      <c r="FQK31" s="25"/>
      <c r="FQL31" s="23"/>
      <c r="FQM31" s="25"/>
      <c r="FQX31" s="25"/>
      <c r="FQY31" s="23"/>
      <c r="FQZ31" s="25"/>
      <c r="FRK31" s="25"/>
      <c r="FRL31" s="23"/>
      <c r="FRM31" s="25"/>
      <c r="FRX31" s="25"/>
      <c r="FRY31" s="23"/>
      <c r="FRZ31" s="25"/>
      <c r="FSK31" s="25"/>
      <c r="FSL31" s="23"/>
      <c r="FSM31" s="25"/>
      <c r="FSX31" s="25"/>
      <c r="FSY31" s="23"/>
      <c r="FSZ31" s="25"/>
      <c r="FTK31" s="25"/>
      <c r="FTL31" s="23"/>
      <c r="FTM31" s="25"/>
      <c r="FTX31" s="25"/>
      <c r="FTY31" s="23"/>
      <c r="FTZ31" s="25"/>
      <c r="FUK31" s="25"/>
      <c r="FUL31" s="23"/>
      <c r="FUM31" s="25"/>
      <c r="FUX31" s="25"/>
      <c r="FUY31" s="23"/>
      <c r="FUZ31" s="25"/>
      <c r="FVK31" s="25"/>
      <c r="FVL31" s="23"/>
      <c r="FVM31" s="25"/>
      <c r="FVX31" s="25"/>
      <c r="FVY31" s="23"/>
      <c r="FVZ31" s="25"/>
      <c r="FWK31" s="25"/>
      <c r="FWL31" s="23"/>
      <c r="FWM31" s="25"/>
      <c r="FWX31" s="25"/>
      <c r="FWY31" s="23"/>
      <c r="FWZ31" s="25"/>
      <c r="FXK31" s="25"/>
      <c r="FXL31" s="23"/>
      <c r="FXM31" s="25"/>
      <c r="FXX31" s="25"/>
      <c r="FXY31" s="23"/>
      <c r="FXZ31" s="25"/>
      <c r="FYK31" s="25"/>
      <c r="FYL31" s="23"/>
      <c r="FYM31" s="25"/>
      <c r="FYX31" s="25"/>
      <c r="FYY31" s="23"/>
      <c r="FYZ31" s="25"/>
      <c r="FZK31" s="25"/>
      <c r="FZL31" s="23"/>
      <c r="FZM31" s="25"/>
      <c r="FZX31" s="25"/>
      <c r="FZY31" s="23"/>
      <c r="FZZ31" s="25"/>
      <c r="GAK31" s="25"/>
      <c r="GAL31" s="23"/>
      <c r="GAM31" s="25"/>
      <c r="GAX31" s="25"/>
      <c r="GAY31" s="23"/>
      <c r="GAZ31" s="25"/>
      <c r="GBK31" s="25"/>
      <c r="GBL31" s="23"/>
      <c r="GBM31" s="25"/>
      <c r="GBX31" s="25"/>
      <c r="GBY31" s="23"/>
      <c r="GBZ31" s="25"/>
      <c r="GCK31" s="25"/>
      <c r="GCL31" s="23"/>
      <c r="GCM31" s="25"/>
      <c r="GCX31" s="25"/>
      <c r="GCY31" s="23"/>
      <c r="GCZ31" s="25"/>
      <c r="GDK31" s="25"/>
      <c r="GDL31" s="23"/>
      <c r="GDM31" s="25"/>
      <c r="GDX31" s="25"/>
      <c r="GDY31" s="23"/>
      <c r="GDZ31" s="25"/>
      <c r="GEK31" s="25"/>
      <c r="GEL31" s="23"/>
      <c r="GEM31" s="25"/>
      <c r="GEX31" s="25"/>
      <c r="GEY31" s="23"/>
      <c r="GEZ31" s="25"/>
      <c r="GFK31" s="25"/>
      <c r="GFL31" s="23"/>
      <c r="GFM31" s="25"/>
      <c r="GFX31" s="25"/>
      <c r="GFY31" s="23"/>
      <c r="GFZ31" s="25"/>
      <c r="GGK31" s="25"/>
      <c r="GGL31" s="23"/>
      <c r="GGM31" s="25"/>
      <c r="GGX31" s="25"/>
      <c r="GGY31" s="23"/>
      <c r="GGZ31" s="25"/>
      <c r="GHK31" s="25"/>
      <c r="GHL31" s="23"/>
      <c r="GHM31" s="25"/>
      <c r="GHX31" s="25"/>
      <c r="GHY31" s="23"/>
      <c r="GHZ31" s="25"/>
      <c r="GIK31" s="25"/>
      <c r="GIL31" s="23"/>
      <c r="GIM31" s="25"/>
      <c r="GIX31" s="25"/>
      <c r="GIY31" s="23"/>
      <c r="GIZ31" s="25"/>
      <c r="GJK31" s="25"/>
      <c r="GJL31" s="23"/>
      <c r="GJM31" s="25"/>
      <c r="GJX31" s="25"/>
      <c r="GJY31" s="23"/>
      <c r="GJZ31" s="25"/>
      <c r="GKK31" s="25"/>
      <c r="GKL31" s="23"/>
      <c r="GKM31" s="25"/>
      <c r="GKX31" s="25"/>
      <c r="GKY31" s="23"/>
      <c r="GKZ31" s="25"/>
      <c r="GLK31" s="25"/>
      <c r="GLL31" s="23"/>
      <c r="GLM31" s="25"/>
      <c r="GLX31" s="25"/>
      <c r="GLY31" s="23"/>
      <c r="GLZ31" s="25"/>
      <c r="GMK31" s="25"/>
      <c r="GML31" s="23"/>
      <c r="GMM31" s="25"/>
      <c r="GMX31" s="25"/>
      <c r="GMY31" s="23"/>
      <c r="GMZ31" s="25"/>
      <c r="GNK31" s="25"/>
      <c r="GNL31" s="23"/>
      <c r="GNM31" s="25"/>
      <c r="GNX31" s="25"/>
      <c r="GNY31" s="23"/>
      <c r="GNZ31" s="25"/>
      <c r="GOK31" s="25"/>
      <c r="GOL31" s="23"/>
      <c r="GOM31" s="25"/>
      <c r="GOX31" s="25"/>
      <c r="GOY31" s="23"/>
      <c r="GOZ31" s="25"/>
      <c r="GPK31" s="25"/>
      <c r="GPL31" s="23"/>
      <c r="GPM31" s="25"/>
      <c r="GPX31" s="25"/>
      <c r="GPY31" s="23"/>
      <c r="GPZ31" s="25"/>
      <c r="GQK31" s="25"/>
      <c r="GQL31" s="23"/>
      <c r="GQM31" s="25"/>
      <c r="GQX31" s="25"/>
      <c r="GQY31" s="23"/>
      <c r="GQZ31" s="25"/>
      <c r="GRK31" s="25"/>
      <c r="GRL31" s="23"/>
      <c r="GRM31" s="25"/>
      <c r="GRX31" s="25"/>
      <c r="GRY31" s="23"/>
      <c r="GRZ31" s="25"/>
      <c r="GSK31" s="25"/>
      <c r="GSL31" s="23"/>
      <c r="GSM31" s="25"/>
      <c r="GSX31" s="25"/>
      <c r="GSY31" s="23"/>
      <c r="GSZ31" s="25"/>
      <c r="GTK31" s="25"/>
      <c r="GTL31" s="23"/>
      <c r="GTM31" s="25"/>
      <c r="GTX31" s="25"/>
      <c r="GTY31" s="23"/>
      <c r="GTZ31" s="25"/>
      <c r="GUK31" s="25"/>
      <c r="GUL31" s="23"/>
      <c r="GUM31" s="25"/>
      <c r="GUX31" s="25"/>
      <c r="GUY31" s="23"/>
      <c r="GUZ31" s="25"/>
      <c r="GVK31" s="25"/>
      <c r="GVL31" s="23"/>
      <c r="GVM31" s="25"/>
      <c r="GVX31" s="25"/>
      <c r="GVY31" s="23"/>
      <c r="GVZ31" s="25"/>
      <c r="GWK31" s="25"/>
      <c r="GWL31" s="23"/>
      <c r="GWM31" s="25"/>
      <c r="GWX31" s="25"/>
      <c r="GWY31" s="23"/>
      <c r="GWZ31" s="25"/>
      <c r="GXK31" s="25"/>
      <c r="GXL31" s="23"/>
      <c r="GXM31" s="25"/>
      <c r="GXX31" s="25"/>
      <c r="GXY31" s="23"/>
      <c r="GXZ31" s="25"/>
      <c r="GYK31" s="25"/>
      <c r="GYL31" s="23"/>
      <c r="GYM31" s="25"/>
      <c r="GYX31" s="25"/>
      <c r="GYY31" s="23"/>
      <c r="GYZ31" s="25"/>
      <c r="GZK31" s="25"/>
      <c r="GZL31" s="23"/>
      <c r="GZM31" s="25"/>
      <c r="GZX31" s="25"/>
      <c r="GZY31" s="23"/>
      <c r="GZZ31" s="25"/>
      <c r="HAK31" s="25"/>
      <c r="HAL31" s="23"/>
      <c r="HAM31" s="25"/>
      <c r="HAX31" s="25"/>
      <c r="HAY31" s="23"/>
      <c r="HAZ31" s="25"/>
      <c r="HBK31" s="25"/>
      <c r="HBL31" s="23"/>
      <c r="HBM31" s="25"/>
      <c r="HBX31" s="25"/>
      <c r="HBY31" s="23"/>
      <c r="HBZ31" s="25"/>
      <c r="HCK31" s="25"/>
      <c r="HCL31" s="23"/>
      <c r="HCM31" s="25"/>
      <c r="HCX31" s="25"/>
      <c r="HCY31" s="23"/>
      <c r="HCZ31" s="25"/>
      <c r="HDK31" s="25"/>
      <c r="HDL31" s="23"/>
      <c r="HDM31" s="25"/>
      <c r="HDX31" s="25"/>
      <c r="HDY31" s="23"/>
      <c r="HDZ31" s="25"/>
      <c r="HEK31" s="25"/>
      <c r="HEL31" s="23"/>
      <c r="HEM31" s="25"/>
      <c r="HEX31" s="25"/>
      <c r="HEY31" s="23"/>
      <c r="HEZ31" s="25"/>
      <c r="HFK31" s="25"/>
      <c r="HFL31" s="23"/>
      <c r="HFM31" s="25"/>
      <c r="HFX31" s="25"/>
      <c r="HFY31" s="23"/>
      <c r="HFZ31" s="25"/>
      <c r="HGK31" s="25"/>
      <c r="HGL31" s="23"/>
      <c r="HGM31" s="25"/>
      <c r="HGX31" s="25"/>
      <c r="HGY31" s="23"/>
      <c r="HGZ31" s="25"/>
      <c r="HHK31" s="25"/>
      <c r="HHL31" s="23"/>
      <c r="HHM31" s="25"/>
      <c r="HHX31" s="25"/>
      <c r="HHY31" s="23"/>
      <c r="HHZ31" s="25"/>
      <c r="HIK31" s="25"/>
      <c r="HIL31" s="23"/>
      <c r="HIM31" s="25"/>
      <c r="HIX31" s="25"/>
      <c r="HIY31" s="23"/>
      <c r="HIZ31" s="25"/>
      <c r="HJK31" s="25"/>
      <c r="HJL31" s="23"/>
      <c r="HJM31" s="25"/>
      <c r="HJX31" s="25"/>
      <c r="HJY31" s="23"/>
      <c r="HJZ31" s="25"/>
      <c r="HKK31" s="25"/>
      <c r="HKL31" s="23"/>
      <c r="HKM31" s="25"/>
      <c r="HKX31" s="25"/>
      <c r="HKY31" s="23"/>
      <c r="HKZ31" s="25"/>
      <c r="HLK31" s="25"/>
      <c r="HLL31" s="23"/>
      <c r="HLM31" s="25"/>
      <c r="HLX31" s="25"/>
      <c r="HLY31" s="23"/>
      <c r="HLZ31" s="25"/>
      <c r="HMK31" s="25"/>
      <c r="HML31" s="23"/>
      <c r="HMM31" s="25"/>
      <c r="HMX31" s="25"/>
      <c r="HMY31" s="23"/>
      <c r="HMZ31" s="25"/>
      <c r="HNK31" s="25"/>
      <c r="HNL31" s="23"/>
      <c r="HNM31" s="25"/>
      <c r="HNX31" s="25"/>
      <c r="HNY31" s="23"/>
      <c r="HNZ31" s="25"/>
      <c r="HOK31" s="25"/>
      <c r="HOL31" s="23"/>
      <c r="HOM31" s="25"/>
      <c r="HOX31" s="25"/>
      <c r="HOY31" s="23"/>
      <c r="HOZ31" s="25"/>
      <c r="HPK31" s="25"/>
      <c r="HPL31" s="23"/>
      <c r="HPM31" s="25"/>
      <c r="HPX31" s="25"/>
      <c r="HPY31" s="23"/>
      <c r="HPZ31" s="25"/>
      <c r="HQK31" s="25"/>
      <c r="HQL31" s="23"/>
      <c r="HQM31" s="25"/>
      <c r="HQX31" s="25"/>
      <c r="HQY31" s="23"/>
      <c r="HQZ31" s="25"/>
      <c r="HRK31" s="25"/>
      <c r="HRL31" s="23"/>
      <c r="HRM31" s="25"/>
      <c r="HRX31" s="25"/>
      <c r="HRY31" s="23"/>
      <c r="HRZ31" s="25"/>
      <c r="HSK31" s="25"/>
      <c r="HSL31" s="23"/>
      <c r="HSM31" s="25"/>
      <c r="HSX31" s="25"/>
      <c r="HSY31" s="23"/>
      <c r="HSZ31" s="25"/>
      <c r="HTK31" s="25"/>
      <c r="HTL31" s="23"/>
      <c r="HTM31" s="25"/>
      <c r="HTX31" s="25"/>
      <c r="HTY31" s="23"/>
      <c r="HTZ31" s="25"/>
      <c r="HUK31" s="25"/>
      <c r="HUL31" s="23"/>
      <c r="HUM31" s="25"/>
      <c r="HUX31" s="25"/>
      <c r="HUY31" s="23"/>
      <c r="HUZ31" s="25"/>
      <c r="HVK31" s="25"/>
      <c r="HVL31" s="23"/>
      <c r="HVM31" s="25"/>
      <c r="HVX31" s="25"/>
      <c r="HVY31" s="23"/>
      <c r="HVZ31" s="25"/>
      <c r="HWK31" s="25"/>
      <c r="HWL31" s="23"/>
      <c r="HWM31" s="25"/>
      <c r="HWX31" s="25"/>
      <c r="HWY31" s="23"/>
      <c r="HWZ31" s="25"/>
      <c r="HXK31" s="25"/>
      <c r="HXL31" s="23"/>
      <c r="HXM31" s="25"/>
      <c r="HXX31" s="25"/>
      <c r="HXY31" s="23"/>
      <c r="HXZ31" s="25"/>
      <c r="HYK31" s="25"/>
      <c r="HYL31" s="23"/>
      <c r="HYM31" s="25"/>
      <c r="HYX31" s="25"/>
      <c r="HYY31" s="23"/>
      <c r="HYZ31" s="25"/>
      <c r="HZK31" s="25"/>
      <c r="HZL31" s="23"/>
      <c r="HZM31" s="25"/>
      <c r="HZX31" s="25"/>
      <c r="HZY31" s="23"/>
      <c r="HZZ31" s="25"/>
      <c r="IAK31" s="25"/>
      <c r="IAL31" s="23"/>
      <c r="IAM31" s="25"/>
      <c r="IAX31" s="25"/>
      <c r="IAY31" s="23"/>
      <c r="IAZ31" s="25"/>
      <c r="IBK31" s="25"/>
      <c r="IBL31" s="23"/>
      <c r="IBM31" s="25"/>
      <c r="IBX31" s="25"/>
      <c r="IBY31" s="23"/>
      <c r="IBZ31" s="25"/>
      <c r="ICK31" s="25"/>
      <c r="ICL31" s="23"/>
      <c r="ICM31" s="25"/>
      <c r="ICX31" s="25"/>
      <c r="ICY31" s="23"/>
      <c r="ICZ31" s="25"/>
      <c r="IDK31" s="25"/>
      <c r="IDL31" s="23"/>
      <c r="IDM31" s="25"/>
      <c r="IDX31" s="25"/>
      <c r="IDY31" s="23"/>
      <c r="IDZ31" s="25"/>
      <c r="IEK31" s="25"/>
      <c r="IEL31" s="23"/>
      <c r="IEM31" s="25"/>
      <c r="IEX31" s="25"/>
      <c r="IEY31" s="23"/>
      <c r="IEZ31" s="25"/>
      <c r="IFK31" s="25"/>
      <c r="IFL31" s="23"/>
      <c r="IFM31" s="25"/>
      <c r="IFX31" s="25"/>
      <c r="IFY31" s="23"/>
      <c r="IFZ31" s="25"/>
      <c r="IGK31" s="25"/>
      <c r="IGL31" s="23"/>
      <c r="IGM31" s="25"/>
      <c r="IGX31" s="25"/>
      <c r="IGY31" s="23"/>
      <c r="IGZ31" s="25"/>
      <c r="IHK31" s="25"/>
      <c r="IHL31" s="23"/>
      <c r="IHM31" s="25"/>
      <c r="IHX31" s="25"/>
      <c r="IHY31" s="23"/>
      <c r="IHZ31" s="25"/>
      <c r="IIK31" s="25"/>
      <c r="IIL31" s="23"/>
      <c r="IIM31" s="25"/>
      <c r="IIX31" s="25"/>
      <c r="IIY31" s="23"/>
      <c r="IIZ31" s="25"/>
      <c r="IJK31" s="25"/>
      <c r="IJL31" s="23"/>
      <c r="IJM31" s="25"/>
      <c r="IJX31" s="25"/>
      <c r="IJY31" s="23"/>
      <c r="IJZ31" s="25"/>
      <c r="IKK31" s="25"/>
      <c r="IKL31" s="23"/>
      <c r="IKM31" s="25"/>
      <c r="IKX31" s="25"/>
      <c r="IKY31" s="23"/>
      <c r="IKZ31" s="25"/>
      <c r="ILK31" s="25"/>
      <c r="ILL31" s="23"/>
      <c r="ILM31" s="25"/>
      <c r="ILX31" s="25"/>
      <c r="ILY31" s="23"/>
      <c r="ILZ31" s="25"/>
      <c r="IMK31" s="25"/>
      <c r="IML31" s="23"/>
      <c r="IMM31" s="25"/>
      <c r="IMX31" s="25"/>
      <c r="IMY31" s="23"/>
      <c r="IMZ31" s="25"/>
      <c r="INK31" s="25"/>
      <c r="INL31" s="23"/>
      <c r="INM31" s="25"/>
      <c r="INX31" s="25"/>
      <c r="INY31" s="23"/>
      <c r="INZ31" s="25"/>
      <c r="IOK31" s="25"/>
      <c r="IOL31" s="23"/>
      <c r="IOM31" s="25"/>
      <c r="IOX31" s="25"/>
      <c r="IOY31" s="23"/>
      <c r="IOZ31" s="25"/>
      <c r="IPK31" s="25"/>
      <c r="IPL31" s="23"/>
      <c r="IPM31" s="25"/>
      <c r="IPX31" s="25"/>
      <c r="IPY31" s="23"/>
      <c r="IPZ31" s="25"/>
      <c r="IQK31" s="25"/>
      <c r="IQL31" s="23"/>
      <c r="IQM31" s="25"/>
      <c r="IQX31" s="25"/>
      <c r="IQY31" s="23"/>
      <c r="IQZ31" s="25"/>
      <c r="IRK31" s="25"/>
      <c r="IRL31" s="23"/>
      <c r="IRM31" s="25"/>
      <c r="IRX31" s="25"/>
      <c r="IRY31" s="23"/>
      <c r="IRZ31" s="25"/>
      <c r="ISK31" s="25"/>
      <c r="ISL31" s="23"/>
      <c r="ISM31" s="25"/>
      <c r="ISX31" s="25"/>
      <c r="ISY31" s="23"/>
      <c r="ISZ31" s="25"/>
      <c r="ITK31" s="25"/>
      <c r="ITL31" s="23"/>
      <c r="ITM31" s="25"/>
      <c r="ITX31" s="25"/>
      <c r="ITY31" s="23"/>
      <c r="ITZ31" s="25"/>
      <c r="IUK31" s="25"/>
      <c r="IUL31" s="23"/>
      <c r="IUM31" s="25"/>
      <c r="IUX31" s="25"/>
      <c r="IUY31" s="23"/>
      <c r="IUZ31" s="25"/>
      <c r="IVK31" s="25"/>
      <c r="IVL31" s="23"/>
      <c r="IVM31" s="25"/>
      <c r="IVX31" s="25"/>
      <c r="IVY31" s="23"/>
      <c r="IVZ31" s="25"/>
      <c r="IWK31" s="25"/>
      <c r="IWL31" s="23"/>
      <c r="IWM31" s="25"/>
      <c r="IWX31" s="25"/>
      <c r="IWY31" s="23"/>
      <c r="IWZ31" s="25"/>
      <c r="IXK31" s="25"/>
      <c r="IXL31" s="23"/>
      <c r="IXM31" s="25"/>
      <c r="IXX31" s="25"/>
      <c r="IXY31" s="23"/>
      <c r="IXZ31" s="25"/>
      <c r="IYK31" s="25"/>
      <c r="IYL31" s="23"/>
      <c r="IYM31" s="25"/>
      <c r="IYX31" s="25"/>
      <c r="IYY31" s="23"/>
      <c r="IYZ31" s="25"/>
      <c r="IZK31" s="25"/>
      <c r="IZL31" s="23"/>
      <c r="IZM31" s="25"/>
      <c r="IZX31" s="25"/>
      <c r="IZY31" s="23"/>
      <c r="IZZ31" s="25"/>
      <c r="JAK31" s="25"/>
      <c r="JAL31" s="23"/>
      <c r="JAM31" s="25"/>
      <c r="JAX31" s="25"/>
      <c r="JAY31" s="23"/>
      <c r="JAZ31" s="25"/>
      <c r="JBK31" s="25"/>
      <c r="JBL31" s="23"/>
      <c r="JBM31" s="25"/>
      <c r="JBX31" s="25"/>
      <c r="JBY31" s="23"/>
      <c r="JBZ31" s="25"/>
      <c r="JCK31" s="25"/>
      <c r="JCL31" s="23"/>
      <c r="JCM31" s="25"/>
      <c r="JCX31" s="25"/>
      <c r="JCY31" s="23"/>
      <c r="JCZ31" s="25"/>
      <c r="JDK31" s="25"/>
      <c r="JDL31" s="23"/>
      <c r="JDM31" s="25"/>
      <c r="JDX31" s="25"/>
      <c r="JDY31" s="23"/>
      <c r="JDZ31" s="25"/>
      <c r="JEK31" s="25"/>
      <c r="JEL31" s="23"/>
      <c r="JEM31" s="25"/>
      <c r="JEX31" s="25"/>
      <c r="JEY31" s="23"/>
      <c r="JEZ31" s="25"/>
      <c r="JFK31" s="25"/>
      <c r="JFL31" s="23"/>
      <c r="JFM31" s="25"/>
      <c r="JFX31" s="25"/>
      <c r="JFY31" s="23"/>
      <c r="JFZ31" s="25"/>
      <c r="JGK31" s="25"/>
      <c r="JGL31" s="23"/>
      <c r="JGM31" s="25"/>
      <c r="JGX31" s="25"/>
      <c r="JGY31" s="23"/>
      <c r="JGZ31" s="25"/>
      <c r="JHK31" s="25"/>
      <c r="JHL31" s="23"/>
      <c r="JHM31" s="25"/>
      <c r="JHX31" s="25"/>
      <c r="JHY31" s="23"/>
      <c r="JHZ31" s="25"/>
      <c r="JIK31" s="25"/>
      <c r="JIL31" s="23"/>
      <c r="JIM31" s="25"/>
      <c r="JIX31" s="25"/>
      <c r="JIY31" s="23"/>
      <c r="JIZ31" s="25"/>
      <c r="JJK31" s="25"/>
      <c r="JJL31" s="23"/>
      <c r="JJM31" s="25"/>
      <c r="JJX31" s="25"/>
      <c r="JJY31" s="23"/>
      <c r="JJZ31" s="25"/>
      <c r="JKK31" s="25"/>
      <c r="JKL31" s="23"/>
      <c r="JKM31" s="25"/>
      <c r="JKX31" s="25"/>
      <c r="JKY31" s="23"/>
      <c r="JKZ31" s="25"/>
      <c r="JLK31" s="25"/>
      <c r="JLL31" s="23"/>
      <c r="JLM31" s="25"/>
      <c r="JLX31" s="25"/>
      <c r="JLY31" s="23"/>
      <c r="JLZ31" s="25"/>
      <c r="JMK31" s="25"/>
      <c r="JML31" s="23"/>
      <c r="JMM31" s="25"/>
      <c r="JMX31" s="25"/>
      <c r="JMY31" s="23"/>
      <c r="JMZ31" s="25"/>
      <c r="JNK31" s="25"/>
      <c r="JNL31" s="23"/>
      <c r="JNM31" s="25"/>
      <c r="JNX31" s="25"/>
      <c r="JNY31" s="23"/>
      <c r="JNZ31" s="25"/>
      <c r="JOK31" s="25"/>
      <c r="JOL31" s="23"/>
      <c r="JOM31" s="25"/>
      <c r="JOX31" s="25"/>
      <c r="JOY31" s="23"/>
      <c r="JOZ31" s="25"/>
      <c r="JPK31" s="25"/>
      <c r="JPL31" s="23"/>
      <c r="JPM31" s="25"/>
      <c r="JPX31" s="25"/>
      <c r="JPY31" s="23"/>
      <c r="JPZ31" s="25"/>
      <c r="JQK31" s="25"/>
      <c r="JQL31" s="23"/>
      <c r="JQM31" s="25"/>
      <c r="JQX31" s="25"/>
      <c r="JQY31" s="23"/>
      <c r="JQZ31" s="25"/>
      <c r="JRK31" s="25"/>
      <c r="JRL31" s="23"/>
      <c r="JRM31" s="25"/>
      <c r="JRX31" s="25"/>
      <c r="JRY31" s="23"/>
      <c r="JRZ31" s="25"/>
      <c r="JSK31" s="25"/>
      <c r="JSL31" s="23"/>
      <c r="JSM31" s="25"/>
      <c r="JSX31" s="25"/>
      <c r="JSY31" s="23"/>
      <c r="JSZ31" s="25"/>
      <c r="JTK31" s="25"/>
      <c r="JTL31" s="23"/>
      <c r="JTM31" s="25"/>
      <c r="JTX31" s="25"/>
      <c r="JTY31" s="23"/>
      <c r="JTZ31" s="25"/>
      <c r="JUK31" s="25"/>
      <c r="JUL31" s="23"/>
      <c r="JUM31" s="25"/>
      <c r="JUX31" s="25"/>
      <c r="JUY31" s="23"/>
      <c r="JUZ31" s="25"/>
      <c r="JVK31" s="25"/>
      <c r="JVL31" s="23"/>
      <c r="JVM31" s="25"/>
      <c r="JVX31" s="25"/>
      <c r="JVY31" s="23"/>
      <c r="JVZ31" s="25"/>
      <c r="JWK31" s="25"/>
      <c r="JWL31" s="23"/>
      <c r="JWM31" s="25"/>
      <c r="JWX31" s="25"/>
      <c r="JWY31" s="23"/>
      <c r="JWZ31" s="25"/>
      <c r="JXK31" s="25"/>
      <c r="JXL31" s="23"/>
      <c r="JXM31" s="25"/>
      <c r="JXX31" s="25"/>
      <c r="JXY31" s="23"/>
      <c r="JXZ31" s="25"/>
      <c r="JYK31" s="25"/>
      <c r="JYL31" s="23"/>
      <c r="JYM31" s="25"/>
      <c r="JYX31" s="25"/>
      <c r="JYY31" s="23"/>
      <c r="JYZ31" s="25"/>
      <c r="JZK31" s="25"/>
      <c r="JZL31" s="23"/>
      <c r="JZM31" s="25"/>
      <c r="JZX31" s="25"/>
      <c r="JZY31" s="23"/>
      <c r="JZZ31" s="25"/>
      <c r="KAK31" s="25"/>
      <c r="KAL31" s="23"/>
      <c r="KAM31" s="25"/>
      <c r="KAX31" s="25"/>
      <c r="KAY31" s="23"/>
      <c r="KAZ31" s="25"/>
      <c r="KBK31" s="25"/>
      <c r="KBL31" s="23"/>
      <c r="KBM31" s="25"/>
      <c r="KBX31" s="25"/>
      <c r="KBY31" s="23"/>
      <c r="KBZ31" s="25"/>
      <c r="KCK31" s="25"/>
      <c r="KCL31" s="23"/>
      <c r="KCM31" s="25"/>
      <c r="KCX31" s="25"/>
      <c r="KCY31" s="23"/>
      <c r="KCZ31" s="25"/>
      <c r="KDK31" s="25"/>
      <c r="KDL31" s="23"/>
      <c r="KDM31" s="25"/>
      <c r="KDX31" s="25"/>
      <c r="KDY31" s="23"/>
      <c r="KDZ31" s="25"/>
      <c r="KEK31" s="25"/>
      <c r="KEL31" s="23"/>
      <c r="KEM31" s="25"/>
      <c r="KEX31" s="25"/>
      <c r="KEY31" s="23"/>
      <c r="KEZ31" s="25"/>
      <c r="KFK31" s="25"/>
      <c r="KFL31" s="23"/>
      <c r="KFM31" s="25"/>
      <c r="KFX31" s="25"/>
      <c r="KFY31" s="23"/>
      <c r="KFZ31" s="25"/>
      <c r="KGK31" s="25"/>
      <c r="KGL31" s="23"/>
      <c r="KGM31" s="25"/>
      <c r="KGX31" s="25"/>
      <c r="KGY31" s="23"/>
      <c r="KGZ31" s="25"/>
      <c r="KHK31" s="25"/>
      <c r="KHL31" s="23"/>
      <c r="KHM31" s="25"/>
      <c r="KHX31" s="25"/>
      <c r="KHY31" s="23"/>
      <c r="KHZ31" s="25"/>
      <c r="KIK31" s="25"/>
      <c r="KIL31" s="23"/>
      <c r="KIM31" s="25"/>
      <c r="KIX31" s="25"/>
      <c r="KIY31" s="23"/>
      <c r="KIZ31" s="25"/>
      <c r="KJK31" s="25"/>
      <c r="KJL31" s="23"/>
      <c r="KJM31" s="25"/>
      <c r="KJX31" s="25"/>
      <c r="KJY31" s="23"/>
      <c r="KJZ31" s="25"/>
      <c r="KKK31" s="25"/>
      <c r="KKL31" s="23"/>
      <c r="KKM31" s="25"/>
      <c r="KKX31" s="25"/>
      <c r="KKY31" s="23"/>
      <c r="KKZ31" s="25"/>
      <c r="KLK31" s="25"/>
      <c r="KLL31" s="23"/>
      <c r="KLM31" s="25"/>
      <c r="KLX31" s="25"/>
      <c r="KLY31" s="23"/>
      <c r="KLZ31" s="25"/>
      <c r="KMK31" s="25"/>
      <c r="KML31" s="23"/>
      <c r="KMM31" s="25"/>
      <c r="KMX31" s="25"/>
      <c r="KMY31" s="23"/>
      <c r="KMZ31" s="25"/>
      <c r="KNK31" s="25"/>
      <c r="KNL31" s="23"/>
      <c r="KNM31" s="25"/>
      <c r="KNX31" s="25"/>
      <c r="KNY31" s="23"/>
      <c r="KNZ31" s="25"/>
      <c r="KOK31" s="25"/>
      <c r="KOL31" s="23"/>
      <c r="KOM31" s="25"/>
      <c r="KOX31" s="25"/>
      <c r="KOY31" s="23"/>
      <c r="KOZ31" s="25"/>
      <c r="KPK31" s="25"/>
      <c r="KPL31" s="23"/>
      <c r="KPM31" s="25"/>
      <c r="KPX31" s="25"/>
      <c r="KPY31" s="23"/>
      <c r="KPZ31" s="25"/>
      <c r="KQK31" s="25"/>
      <c r="KQL31" s="23"/>
      <c r="KQM31" s="25"/>
      <c r="KQX31" s="25"/>
      <c r="KQY31" s="23"/>
      <c r="KQZ31" s="25"/>
      <c r="KRK31" s="25"/>
      <c r="KRL31" s="23"/>
      <c r="KRM31" s="25"/>
      <c r="KRX31" s="25"/>
      <c r="KRY31" s="23"/>
      <c r="KRZ31" s="25"/>
      <c r="KSK31" s="25"/>
      <c r="KSL31" s="23"/>
      <c r="KSM31" s="25"/>
      <c r="KSX31" s="25"/>
      <c r="KSY31" s="23"/>
      <c r="KSZ31" s="25"/>
      <c r="KTK31" s="25"/>
      <c r="KTL31" s="23"/>
      <c r="KTM31" s="25"/>
      <c r="KTX31" s="25"/>
      <c r="KTY31" s="23"/>
      <c r="KTZ31" s="25"/>
      <c r="KUK31" s="25"/>
      <c r="KUL31" s="23"/>
      <c r="KUM31" s="25"/>
      <c r="KUX31" s="25"/>
      <c r="KUY31" s="23"/>
      <c r="KUZ31" s="25"/>
      <c r="KVK31" s="25"/>
      <c r="KVL31" s="23"/>
      <c r="KVM31" s="25"/>
      <c r="KVX31" s="25"/>
      <c r="KVY31" s="23"/>
      <c r="KVZ31" s="25"/>
      <c r="KWK31" s="25"/>
      <c r="KWL31" s="23"/>
      <c r="KWM31" s="25"/>
      <c r="KWX31" s="25"/>
      <c r="KWY31" s="23"/>
      <c r="KWZ31" s="25"/>
      <c r="KXK31" s="25"/>
      <c r="KXL31" s="23"/>
      <c r="KXM31" s="25"/>
      <c r="KXX31" s="25"/>
      <c r="KXY31" s="23"/>
      <c r="KXZ31" s="25"/>
      <c r="KYK31" s="25"/>
      <c r="KYL31" s="23"/>
      <c r="KYM31" s="25"/>
      <c r="KYX31" s="25"/>
      <c r="KYY31" s="23"/>
      <c r="KYZ31" s="25"/>
      <c r="KZK31" s="25"/>
      <c r="KZL31" s="23"/>
      <c r="KZM31" s="25"/>
      <c r="KZX31" s="25"/>
      <c r="KZY31" s="23"/>
      <c r="KZZ31" s="25"/>
      <c r="LAK31" s="25"/>
      <c r="LAL31" s="23"/>
      <c r="LAM31" s="25"/>
      <c r="LAX31" s="25"/>
      <c r="LAY31" s="23"/>
      <c r="LAZ31" s="25"/>
      <c r="LBK31" s="25"/>
      <c r="LBL31" s="23"/>
      <c r="LBM31" s="25"/>
      <c r="LBX31" s="25"/>
      <c r="LBY31" s="23"/>
      <c r="LBZ31" s="25"/>
      <c r="LCK31" s="25"/>
      <c r="LCL31" s="23"/>
      <c r="LCM31" s="25"/>
      <c r="LCX31" s="25"/>
      <c r="LCY31" s="23"/>
      <c r="LCZ31" s="25"/>
      <c r="LDK31" s="25"/>
      <c r="LDL31" s="23"/>
      <c r="LDM31" s="25"/>
      <c r="LDX31" s="25"/>
      <c r="LDY31" s="23"/>
      <c r="LDZ31" s="25"/>
      <c r="LEK31" s="25"/>
      <c r="LEL31" s="23"/>
      <c r="LEM31" s="25"/>
      <c r="LEX31" s="25"/>
      <c r="LEY31" s="23"/>
      <c r="LEZ31" s="25"/>
      <c r="LFK31" s="25"/>
      <c r="LFL31" s="23"/>
      <c r="LFM31" s="25"/>
      <c r="LFX31" s="25"/>
      <c r="LFY31" s="23"/>
      <c r="LFZ31" s="25"/>
      <c r="LGK31" s="25"/>
      <c r="LGL31" s="23"/>
      <c r="LGM31" s="25"/>
      <c r="LGX31" s="25"/>
      <c r="LGY31" s="23"/>
      <c r="LGZ31" s="25"/>
      <c r="LHK31" s="25"/>
      <c r="LHL31" s="23"/>
      <c r="LHM31" s="25"/>
      <c r="LHX31" s="25"/>
      <c r="LHY31" s="23"/>
      <c r="LHZ31" s="25"/>
      <c r="LIK31" s="25"/>
      <c r="LIL31" s="23"/>
      <c r="LIM31" s="25"/>
      <c r="LIX31" s="25"/>
      <c r="LIY31" s="23"/>
      <c r="LIZ31" s="25"/>
      <c r="LJK31" s="25"/>
      <c r="LJL31" s="23"/>
      <c r="LJM31" s="25"/>
      <c r="LJX31" s="25"/>
      <c r="LJY31" s="23"/>
      <c r="LJZ31" s="25"/>
      <c r="LKK31" s="25"/>
      <c r="LKL31" s="23"/>
      <c r="LKM31" s="25"/>
      <c r="LKX31" s="25"/>
      <c r="LKY31" s="23"/>
      <c r="LKZ31" s="25"/>
      <c r="LLK31" s="25"/>
      <c r="LLL31" s="23"/>
      <c r="LLM31" s="25"/>
      <c r="LLX31" s="25"/>
      <c r="LLY31" s="23"/>
      <c r="LLZ31" s="25"/>
      <c r="LMK31" s="25"/>
      <c r="LML31" s="23"/>
      <c r="LMM31" s="25"/>
      <c r="LMX31" s="25"/>
      <c r="LMY31" s="23"/>
      <c r="LMZ31" s="25"/>
      <c r="LNK31" s="25"/>
      <c r="LNL31" s="23"/>
      <c r="LNM31" s="25"/>
      <c r="LNX31" s="25"/>
      <c r="LNY31" s="23"/>
      <c r="LNZ31" s="25"/>
      <c r="LOK31" s="25"/>
      <c r="LOL31" s="23"/>
      <c r="LOM31" s="25"/>
      <c r="LOX31" s="25"/>
      <c r="LOY31" s="23"/>
      <c r="LOZ31" s="25"/>
      <c r="LPK31" s="25"/>
      <c r="LPL31" s="23"/>
      <c r="LPM31" s="25"/>
      <c r="LPX31" s="25"/>
      <c r="LPY31" s="23"/>
      <c r="LPZ31" s="25"/>
      <c r="LQK31" s="25"/>
      <c r="LQL31" s="23"/>
      <c r="LQM31" s="25"/>
      <c r="LQX31" s="25"/>
      <c r="LQY31" s="23"/>
      <c r="LQZ31" s="25"/>
      <c r="LRK31" s="25"/>
      <c r="LRL31" s="23"/>
      <c r="LRM31" s="25"/>
      <c r="LRX31" s="25"/>
      <c r="LRY31" s="23"/>
      <c r="LRZ31" s="25"/>
      <c r="LSK31" s="25"/>
      <c r="LSL31" s="23"/>
      <c r="LSM31" s="25"/>
      <c r="LSX31" s="25"/>
      <c r="LSY31" s="23"/>
      <c r="LSZ31" s="25"/>
      <c r="LTK31" s="25"/>
      <c r="LTL31" s="23"/>
      <c r="LTM31" s="25"/>
      <c r="LTX31" s="25"/>
      <c r="LTY31" s="23"/>
      <c r="LTZ31" s="25"/>
      <c r="LUK31" s="25"/>
      <c r="LUL31" s="23"/>
      <c r="LUM31" s="25"/>
      <c r="LUX31" s="25"/>
      <c r="LUY31" s="23"/>
      <c r="LUZ31" s="25"/>
      <c r="LVK31" s="25"/>
      <c r="LVL31" s="23"/>
      <c r="LVM31" s="25"/>
      <c r="LVX31" s="25"/>
      <c r="LVY31" s="23"/>
      <c r="LVZ31" s="25"/>
      <c r="LWK31" s="25"/>
      <c r="LWL31" s="23"/>
      <c r="LWM31" s="25"/>
      <c r="LWX31" s="25"/>
      <c r="LWY31" s="23"/>
      <c r="LWZ31" s="25"/>
      <c r="LXK31" s="25"/>
      <c r="LXL31" s="23"/>
      <c r="LXM31" s="25"/>
      <c r="LXX31" s="25"/>
      <c r="LXY31" s="23"/>
      <c r="LXZ31" s="25"/>
      <c r="LYK31" s="25"/>
      <c r="LYL31" s="23"/>
      <c r="LYM31" s="25"/>
      <c r="LYX31" s="25"/>
      <c r="LYY31" s="23"/>
      <c r="LYZ31" s="25"/>
      <c r="LZK31" s="25"/>
      <c r="LZL31" s="23"/>
      <c r="LZM31" s="25"/>
      <c r="LZX31" s="25"/>
      <c r="LZY31" s="23"/>
      <c r="LZZ31" s="25"/>
      <c r="MAK31" s="25"/>
      <c r="MAL31" s="23"/>
      <c r="MAM31" s="25"/>
      <c r="MAX31" s="25"/>
      <c r="MAY31" s="23"/>
      <c r="MAZ31" s="25"/>
      <c r="MBK31" s="25"/>
      <c r="MBL31" s="23"/>
      <c r="MBM31" s="25"/>
      <c r="MBX31" s="25"/>
      <c r="MBY31" s="23"/>
      <c r="MBZ31" s="25"/>
      <c r="MCK31" s="25"/>
      <c r="MCL31" s="23"/>
      <c r="MCM31" s="25"/>
      <c r="MCX31" s="25"/>
      <c r="MCY31" s="23"/>
      <c r="MCZ31" s="25"/>
      <c r="MDK31" s="25"/>
      <c r="MDL31" s="23"/>
      <c r="MDM31" s="25"/>
      <c r="MDX31" s="25"/>
      <c r="MDY31" s="23"/>
      <c r="MDZ31" s="25"/>
      <c r="MEK31" s="25"/>
      <c r="MEL31" s="23"/>
      <c r="MEM31" s="25"/>
      <c r="MEX31" s="25"/>
      <c r="MEY31" s="23"/>
      <c r="MEZ31" s="25"/>
      <c r="MFK31" s="25"/>
      <c r="MFL31" s="23"/>
      <c r="MFM31" s="25"/>
      <c r="MFX31" s="25"/>
      <c r="MFY31" s="23"/>
      <c r="MFZ31" s="25"/>
      <c r="MGK31" s="25"/>
      <c r="MGL31" s="23"/>
      <c r="MGM31" s="25"/>
      <c r="MGX31" s="25"/>
      <c r="MGY31" s="23"/>
      <c r="MGZ31" s="25"/>
      <c r="MHK31" s="25"/>
      <c r="MHL31" s="23"/>
      <c r="MHM31" s="25"/>
      <c r="MHX31" s="25"/>
      <c r="MHY31" s="23"/>
      <c r="MHZ31" s="25"/>
      <c r="MIK31" s="25"/>
      <c r="MIL31" s="23"/>
      <c r="MIM31" s="25"/>
      <c r="MIX31" s="25"/>
      <c r="MIY31" s="23"/>
      <c r="MIZ31" s="25"/>
      <c r="MJK31" s="25"/>
      <c r="MJL31" s="23"/>
      <c r="MJM31" s="25"/>
      <c r="MJX31" s="25"/>
      <c r="MJY31" s="23"/>
      <c r="MJZ31" s="25"/>
      <c r="MKK31" s="25"/>
      <c r="MKL31" s="23"/>
      <c r="MKM31" s="25"/>
      <c r="MKX31" s="25"/>
      <c r="MKY31" s="23"/>
      <c r="MKZ31" s="25"/>
      <c r="MLK31" s="25"/>
      <c r="MLL31" s="23"/>
      <c r="MLM31" s="25"/>
      <c r="MLX31" s="25"/>
      <c r="MLY31" s="23"/>
      <c r="MLZ31" s="25"/>
      <c r="MMK31" s="25"/>
      <c r="MML31" s="23"/>
      <c r="MMM31" s="25"/>
      <c r="MMX31" s="25"/>
      <c r="MMY31" s="23"/>
      <c r="MMZ31" s="25"/>
      <c r="MNK31" s="25"/>
      <c r="MNL31" s="23"/>
      <c r="MNM31" s="25"/>
      <c r="MNX31" s="25"/>
      <c r="MNY31" s="23"/>
      <c r="MNZ31" s="25"/>
      <c r="MOK31" s="25"/>
      <c r="MOL31" s="23"/>
      <c r="MOM31" s="25"/>
      <c r="MOX31" s="25"/>
      <c r="MOY31" s="23"/>
      <c r="MOZ31" s="25"/>
      <c r="MPK31" s="25"/>
      <c r="MPL31" s="23"/>
      <c r="MPM31" s="25"/>
      <c r="MPX31" s="25"/>
      <c r="MPY31" s="23"/>
      <c r="MPZ31" s="25"/>
      <c r="MQK31" s="25"/>
      <c r="MQL31" s="23"/>
      <c r="MQM31" s="25"/>
      <c r="MQX31" s="25"/>
      <c r="MQY31" s="23"/>
      <c r="MQZ31" s="25"/>
      <c r="MRK31" s="25"/>
      <c r="MRL31" s="23"/>
      <c r="MRM31" s="25"/>
      <c r="MRX31" s="25"/>
      <c r="MRY31" s="23"/>
      <c r="MRZ31" s="25"/>
      <c r="MSK31" s="25"/>
      <c r="MSL31" s="23"/>
      <c r="MSM31" s="25"/>
      <c r="MSX31" s="25"/>
      <c r="MSY31" s="23"/>
      <c r="MSZ31" s="25"/>
      <c r="MTK31" s="25"/>
      <c r="MTL31" s="23"/>
      <c r="MTM31" s="25"/>
      <c r="MTX31" s="25"/>
      <c r="MTY31" s="23"/>
      <c r="MTZ31" s="25"/>
      <c r="MUK31" s="25"/>
      <c r="MUL31" s="23"/>
      <c r="MUM31" s="25"/>
      <c r="MUX31" s="25"/>
      <c r="MUY31" s="23"/>
      <c r="MUZ31" s="25"/>
      <c r="MVK31" s="25"/>
      <c r="MVL31" s="23"/>
      <c r="MVM31" s="25"/>
      <c r="MVX31" s="25"/>
      <c r="MVY31" s="23"/>
      <c r="MVZ31" s="25"/>
      <c r="MWK31" s="25"/>
      <c r="MWL31" s="23"/>
      <c r="MWM31" s="25"/>
      <c r="MWX31" s="25"/>
      <c r="MWY31" s="23"/>
      <c r="MWZ31" s="25"/>
      <c r="MXK31" s="25"/>
      <c r="MXL31" s="23"/>
      <c r="MXM31" s="25"/>
      <c r="MXX31" s="25"/>
      <c r="MXY31" s="23"/>
      <c r="MXZ31" s="25"/>
      <c r="MYK31" s="25"/>
      <c r="MYL31" s="23"/>
      <c r="MYM31" s="25"/>
      <c r="MYX31" s="25"/>
      <c r="MYY31" s="23"/>
      <c r="MYZ31" s="25"/>
      <c r="MZK31" s="25"/>
      <c r="MZL31" s="23"/>
      <c r="MZM31" s="25"/>
      <c r="MZX31" s="25"/>
      <c r="MZY31" s="23"/>
      <c r="MZZ31" s="25"/>
      <c r="NAK31" s="25"/>
      <c r="NAL31" s="23"/>
      <c r="NAM31" s="25"/>
      <c r="NAX31" s="25"/>
      <c r="NAY31" s="23"/>
      <c r="NAZ31" s="25"/>
      <c r="NBK31" s="25"/>
      <c r="NBL31" s="23"/>
      <c r="NBM31" s="25"/>
      <c r="NBX31" s="25"/>
      <c r="NBY31" s="23"/>
      <c r="NBZ31" s="25"/>
      <c r="NCK31" s="25"/>
      <c r="NCL31" s="23"/>
      <c r="NCM31" s="25"/>
      <c r="NCX31" s="25"/>
      <c r="NCY31" s="23"/>
      <c r="NCZ31" s="25"/>
      <c r="NDK31" s="25"/>
      <c r="NDL31" s="23"/>
      <c r="NDM31" s="25"/>
      <c r="NDX31" s="25"/>
      <c r="NDY31" s="23"/>
      <c r="NDZ31" s="25"/>
      <c r="NEK31" s="25"/>
      <c r="NEL31" s="23"/>
      <c r="NEM31" s="25"/>
      <c r="NEX31" s="25"/>
      <c r="NEY31" s="23"/>
      <c r="NEZ31" s="25"/>
      <c r="NFK31" s="25"/>
      <c r="NFL31" s="23"/>
      <c r="NFM31" s="25"/>
      <c r="NFX31" s="25"/>
      <c r="NFY31" s="23"/>
      <c r="NFZ31" s="25"/>
      <c r="NGK31" s="25"/>
      <c r="NGL31" s="23"/>
      <c r="NGM31" s="25"/>
      <c r="NGX31" s="25"/>
      <c r="NGY31" s="23"/>
      <c r="NGZ31" s="25"/>
      <c r="NHK31" s="25"/>
      <c r="NHL31" s="23"/>
      <c r="NHM31" s="25"/>
      <c r="NHX31" s="25"/>
      <c r="NHY31" s="23"/>
      <c r="NHZ31" s="25"/>
      <c r="NIK31" s="25"/>
      <c r="NIL31" s="23"/>
      <c r="NIM31" s="25"/>
      <c r="NIX31" s="25"/>
      <c r="NIY31" s="23"/>
      <c r="NIZ31" s="25"/>
      <c r="NJK31" s="25"/>
      <c r="NJL31" s="23"/>
      <c r="NJM31" s="25"/>
      <c r="NJX31" s="25"/>
      <c r="NJY31" s="23"/>
      <c r="NJZ31" s="25"/>
      <c r="NKK31" s="25"/>
      <c r="NKL31" s="23"/>
      <c r="NKM31" s="25"/>
      <c r="NKX31" s="25"/>
      <c r="NKY31" s="23"/>
      <c r="NKZ31" s="25"/>
      <c r="NLK31" s="25"/>
      <c r="NLL31" s="23"/>
      <c r="NLM31" s="25"/>
      <c r="NLX31" s="25"/>
      <c r="NLY31" s="23"/>
      <c r="NLZ31" s="25"/>
      <c r="NMK31" s="25"/>
      <c r="NML31" s="23"/>
      <c r="NMM31" s="25"/>
      <c r="NMX31" s="25"/>
      <c r="NMY31" s="23"/>
      <c r="NMZ31" s="25"/>
      <c r="NNK31" s="25"/>
      <c r="NNL31" s="23"/>
      <c r="NNM31" s="25"/>
      <c r="NNX31" s="25"/>
      <c r="NNY31" s="23"/>
      <c r="NNZ31" s="25"/>
      <c r="NOK31" s="25"/>
      <c r="NOL31" s="23"/>
      <c r="NOM31" s="25"/>
      <c r="NOX31" s="25"/>
      <c r="NOY31" s="23"/>
      <c r="NOZ31" s="25"/>
      <c r="NPK31" s="25"/>
      <c r="NPL31" s="23"/>
      <c r="NPM31" s="25"/>
      <c r="NPX31" s="25"/>
      <c r="NPY31" s="23"/>
      <c r="NPZ31" s="25"/>
      <c r="NQK31" s="25"/>
      <c r="NQL31" s="23"/>
      <c r="NQM31" s="25"/>
      <c r="NQX31" s="25"/>
      <c r="NQY31" s="23"/>
      <c r="NQZ31" s="25"/>
      <c r="NRK31" s="25"/>
      <c r="NRL31" s="23"/>
      <c r="NRM31" s="25"/>
      <c r="NRX31" s="25"/>
      <c r="NRY31" s="23"/>
      <c r="NRZ31" s="25"/>
      <c r="NSK31" s="25"/>
      <c r="NSL31" s="23"/>
      <c r="NSM31" s="25"/>
      <c r="NSX31" s="25"/>
      <c r="NSY31" s="23"/>
      <c r="NSZ31" s="25"/>
      <c r="NTK31" s="25"/>
      <c r="NTL31" s="23"/>
      <c r="NTM31" s="25"/>
      <c r="NTX31" s="25"/>
      <c r="NTY31" s="23"/>
      <c r="NTZ31" s="25"/>
      <c r="NUK31" s="25"/>
      <c r="NUL31" s="23"/>
      <c r="NUM31" s="25"/>
      <c r="NUX31" s="25"/>
      <c r="NUY31" s="23"/>
      <c r="NUZ31" s="25"/>
      <c r="NVK31" s="25"/>
      <c r="NVL31" s="23"/>
      <c r="NVM31" s="25"/>
      <c r="NVX31" s="25"/>
      <c r="NVY31" s="23"/>
      <c r="NVZ31" s="25"/>
      <c r="NWK31" s="25"/>
      <c r="NWL31" s="23"/>
      <c r="NWM31" s="25"/>
      <c r="NWX31" s="25"/>
      <c r="NWY31" s="23"/>
      <c r="NWZ31" s="25"/>
      <c r="NXK31" s="25"/>
      <c r="NXL31" s="23"/>
      <c r="NXM31" s="25"/>
      <c r="NXX31" s="25"/>
      <c r="NXY31" s="23"/>
      <c r="NXZ31" s="25"/>
      <c r="NYK31" s="25"/>
      <c r="NYL31" s="23"/>
      <c r="NYM31" s="25"/>
      <c r="NYX31" s="25"/>
      <c r="NYY31" s="23"/>
      <c r="NYZ31" s="25"/>
      <c r="NZK31" s="25"/>
      <c r="NZL31" s="23"/>
      <c r="NZM31" s="25"/>
      <c r="NZX31" s="25"/>
      <c r="NZY31" s="23"/>
      <c r="NZZ31" s="25"/>
      <c r="OAK31" s="25"/>
      <c r="OAL31" s="23"/>
      <c r="OAM31" s="25"/>
      <c r="OAX31" s="25"/>
      <c r="OAY31" s="23"/>
      <c r="OAZ31" s="25"/>
      <c r="OBK31" s="25"/>
      <c r="OBL31" s="23"/>
      <c r="OBM31" s="25"/>
      <c r="OBX31" s="25"/>
      <c r="OBY31" s="23"/>
      <c r="OBZ31" s="25"/>
      <c r="OCK31" s="25"/>
      <c r="OCL31" s="23"/>
      <c r="OCM31" s="25"/>
      <c r="OCX31" s="25"/>
      <c r="OCY31" s="23"/>
      <c r="OCZ31" s="25"/>
      <c r="ODK31" s="25"/>
      <c r="ODL31" s="23"/>
      <c r="ODM31" s="25"/>
      <c r="ODX31" s="25"/>
      <c r="ODY31" s="23"/>
      <c r="ODZ31" s="25"/>
      <c r="OEK31" s="25"/>
      <c r="OEL31" s="23"/>
      <c r="OEM31" s="25"/>
      <c r="OEX31" s="25"/>
      <c r="OEY31" s="23"/>
      <c r="OEZ31" s="25"/>
      <c r="OFK31" s="25"/>
      <c r="OFL31" s="23"/>
      <c r="OFM31" s="25"/>
      <c r="OFX31" s="25"/>
      <c r="OFY31" s="23"/>
      <c r="OFZ31" s="25"/>
      <c r="OGK31" s="25"/>
      <c r="OGL31" s="23"/>
      <c r="OGM31" s="25"/>
      <c r="OGX31" s="25"/>
      <c r="OGY31" s="23"/>
      <c r="OGZ31" s="25"/>
      <c r="OHK31" s="25"/>
      <c r="OHL31" s="23"/>
      <c r="OHM31" s="25"/>
      <c r="OHX31" s="25"/>
      <c r="OHY31" s="23"/>
      <c r="OHZ31" s="25"/>
      <c r="OIK31" s="25"/>
      <c r="OIL31" s="23"/>
      <c r="OIM31" s="25"/>
      <c r="OIX31" s="25"/>
      <c r="OIY31" s="23"/>
      <c r="OIZ31" s="25"/>
      <c r="OJK31" s="25"/>
      <c r="OJL31" s="23"/>
      <c r="OJM31" s="25"/>
      <c r="OJX31" s="25"/>
      <c r="OJY31" s="23"/>
      <c r="OJZ31" s="25"/>
      <c r="OKK31" s="25"/>
      <c r="OKL31" s="23"/>
      <c r="OKM31" s="25"/>
      <c r="OKX31" s="25"/>
      <c r="OKY31" s="23"/>
      <c r="OKZ31" s="25"/>
      <c r="OLK31" s="25"/>
      <c r="OLL31" s="23"/>
      <c r="OLM31" s="25"/>
      <c r="OLX31" s="25"/>
      <c r="OLY31" s="23"/>
      <c r="OLZ31" s="25"/>
      <c r="OMK31" s="25"/>
      <c r="OML31" s="23"/>
      <c r="OMM31" s="25"/>
      <c r="OMX31" s="25"/>
      <c r="OMY31" s="23"/>
      <c r="OMZ31" s="25"/>
      <c r="ONK31" s="25"/>
      <c r="ONL31" s="23"/>
      <c r="ONM31" s="25"/>
      <c r="ONX31" s="25"/>
      <c r="ONY31" s="23"/>
      <c r="ONZ31" s="25"/>
      <c r="OOK31" s="25"/>
      <c r="OOL31" s="23"/>
      <c r="OOM31" s="25"/>
      <c r="OOX31" s="25"/>
      <c r="OOY31" s="23"/>
      <c r="OOZ31" s="25"/>
      <c r="OPK31" s="25"/>
      <c r="OPL31" s="23"/>
      <c r="OPM31" s="25"/>
      <c r="OPX31" s="25"/>
      <c r="OPY31" s="23"/>
      <c r="OPZ31" s="25"/>
      <c r="OQK31" s="25"/>
      <c r="OQL31" s="23"/>
      <c r="OQM31" s="25"/>
      <c r="OQX31" s="25"/>
      <c r="OQY31" s="23"/>
      <c r="OQZ31" s="25"/>
      <c r="ORK31" s="25"/>
      <c r="ORL31" s="23"/>
      <c r="ORM31" s="25"/>
      <c r="ORX31" s="25"/>
      <c r="ORY31" s="23"/>
      <c r="ORZ31" s="25"/>
      <c r="OSK31" s="25"/>
      <c r="OSL31" s="23"/>
      <c r="OSM31" s="25"/>
      <c r="OSX31" s="25"/>
      <c r="OSY31" s="23"/>
      <c r="OSZ31" s="25"/>
      <c r="OTK31" s="25"/>
      <c r="OTL31" s="23"/>
      <c r="OTM31" s="25"/>
      <c r="OTX31" s="25"/>
      <c r="OTY31" s="23"/>
      <c r="OTZ31" s="25"/>
      <c r="OUK31" s="25"/>
      <c r="OUL31" s="23"/>
      <c r="OUM31" s="25"/>
      <c r="OUX31" s="25"/>
      <c r="OUY31" s="23"/>
      <c r="OUZ31" s="25"/>
      <c r="OVK31" s="25"/>
      <c r="OVL31" s="23"/>
      <c r="OVM31" s="25"/>
      <c r="OVX31" s="25"/>
      <c r="OVY31" s="23"/>
      <c r="OVZ31" s="25"/>
      <c r="OWK31" s="25"/>
      <c r="OWL31" s="23"/>
      <c r="OWM31" s="25"/>
      <c r="OWX31" s="25"/>
      <c r="OWY31" s="23"/>
      <c r="OWZ31" s="25"/>
      <c r="OXK31" s="25"/>
      <c r="OXL31" s="23"/>
      <c r="OXM31" s="25"/>
      <c r="OXX31" s="25"/>
      <c r="OXY31" s="23"/>
      <c r="OXZ31" s="25"/>
      <c r="OYK31" s="25"/>
      <c r="OYL31" s="23"/>
      <c r="OYM31" s="25"/>
      <c r="OYX31" s="25"/>
      <c r="OYY31" s="23"/>
      <c r="OYZ31" s="25"/>
      <c r="OZK31" s="25"/>
      <c r="OZL31" s="23"/>
      <c r="OZM31" s="25"/>
      <c r="OZX31" s="25"/>
      <c r="OZY31" s="23"/>
      <c r="OZZ31" s="25"/>
      <c r="PAK31" s="25"/>
      <c r="PAL31" s="23"/>
      <c r="PAM31" s="25"/>
      <c r="PAX31" s="25"/>
      <c r="PAY31" s="23"/>
      <c r="PAZ31" s="25"/>
      <c r="PBK31" s="25"/>
      <c r="PBL31" s="23"/>
      <c r="PBM31" s="25"/>
      <c r="PBX31" s="25"/>
      <c r="PBY31" s="23"/>
      <c r="PBZ31" s="25"/>
      <c r="PCK31" s="25"/>
      <c r="PCL31" s="23"/>
      <c r="PCM31" s="25"/>
      <c r="PCX31" s="25"/>
      <c r="PCY31" s="23"/>
      <c r="PCZ31" s="25"/>
      <c r="PDK31" s="25"/>
      <c r="PDL31" s="23"/>
      <c r="PDM31" s="25"/>
      <c r="PDX31" s="25"/>
      <c r="PDY31" s="23"/>
      <c r="PDZ31" s="25"/>
      <c r="PEK31" s="25"/>
      <c r="PEL31" s="23"/>
      <c r="PEM31" s="25"/>
      <c r="PEX31" s="25"/>
      <c r="PEY31" s="23"/>
      <c r="PEZ31" s="25"/>
      <c r="PFK31" s="25"/>
      <c r="PFL31" s="23"/>
      <c r="PFM31" s="25"/>
      <c r="PFX31" s="25"/>
      <c r="PFY31" s="23"/>
      <c r="PFZ31" s="25"/>
      <c r="PGK31" s="25"/>
      <c r="PGL31" s="23"/>
      <c r="PGM31" s="25"/>
      <c r="PGX31" s="25"/>
      <c r="PGY31" s="23"/>
      <c r="PGZ31" s="25"/>
      <c r="PHK31" s="25"/>
      <c r="PHL31" s="23"/>
      <c r="PHM31" s="25"/>
      <c r="PHX31" s="25"/>
      <c r="PHY31" s="23"/>
      <c r="PHZ31" s="25"/>
      <c r="PIK31" s="25"/>
      <c r="PIL31" s="23"/>
      <c r="PIM31" s="25"/>
      <c r="PIX31" s="25"/>
      <c r="PIY31" s="23"/>
      <c r="PIZ31" s="25"/>
      <c r="PJK31" s="25"/>
      <c r="PJL31" s="23"/>
      <c r="PJM31" s="25"/>
      <c r="PJX31" s="25"/>
      <c r="PJY31" s="23"/>
      <c r="PJZ31" s="25"/>
      <c r="PKK31" s="25"/>
      <c r="PKL31" s="23"/>
      <c r="PKM31" s="25"/>
      <c r="PKX31" s="25"/>
      <c r="PKY31" s="23"/>
      <c r="PKZ31" s="25"/>
      <c r="PLK31" s="25"/>
      <c r="PLL31" s="23"/>
      <c r="PLM31" s="25"/>
      <c r="PLX31" s="25"/>
      <c r="PLY31" s="23"/>
      <c r="PLZ31" s="25"/>
      <c r="PMK31" s="25"/>
      <c r="PML31" s="23"/>
      <c r="PMM31" s="25"/>
      <c r="PMX31" s="25"/>
      <c r="PMY31" s="23"/>
      <c r="PMZ31" s="25"/>
      <c r="PNK31" s="25"/>
      <c r="PNL31" s="23"/>
      <c r="PNM31" s="25"/>
      <c r="PNX31" s="25"/>
      <c r="PNY31" s="23"/>
      <c r="PNZ31" s="25"/>
      <c r="POK31" s="25"/>
      <c r="POL31" s="23"/>
      <c r="POM31" s="25"/>
      <c r="POX31" s="25"/>
      <c r="POY31" s="23"/>
      <c r="POZ31" s="25"/>
      <c r="PPK31" s="25"/>
      <c r="PPL31" s="23"/>
      <c r="PPM31" s="25"/>
      <c r="PPX31" s="25"/>
      <c r="PPY31" s="23"/>
      <c r="PPZ31" s="25"/>
      <c r="PQK31" s="25"/>
      <c r="PQL31" s="23"/>
      <c r="PQM31" s="25"/>
      <c r="PQX31" s="25"/>
      <c r="PQY31" s="23"/>
      <c r="PQZ31" s="25"/>
      <c r="PRK31" s="25"/>
      <c r="PRL31" s="23"/>
      <c r="PRM31" s="25"/>
      <c r="PRX31" s="25"/>
      <c r="PRY31" s="23"/>
      <c r="PRZ31" s="25"/>
      <c r="PSK31" s="25"/>
      <c r="PSL31" s="23"/>
      <c r="PSM31" s="25"/>
      <c r="PSX31" s="25"/>
      <c r="PSY31" s="23"/>
      <c r="PSZ31" s="25"/>
      <c r="PTK31" s="25"/>
      <c r="PTL31" s="23"/>
      <c r="PTM31" s="25"/>
      <c r="PTX31" s="25"/>
      <c r="PTY31" s="23"/>
      <c r="PTZ31" s="25"/>
      <c r="PUK31" s="25"/>
      <c r="PUL31" s="23"/>
      <c r="PUM31" s="25"/>
      <c r="PUX31" s="25"/>
      <c r="PUY31" s="23"/>
      <c r="PUZ31" s="25"/>
      <c r="PVK31" s="25"/>
      <c r="PVL31" s="23"/>
      <c r="PVM31" s="25"/>
      <c r="PVX31" s="25"/>
      <c r="PVY31" s="23"/>
      <c r="PVZ31" s="25"/>
      <c r="PWK31" s="25"/>
      <c r="PWL31" s="23"/>
      <c r="PWM31" s="25"/>
      <c r="PWX31" s="25"/>
      <c r="PWY31" s="23"/>
      <c r="PWZ31" s="25"/>
      <c r="PXK31" s="25"/>
      <c r="PXL31" s="23"/>
      <c r="PXM31" s="25"/>
      <c r="PXX31" s="25"/>
      <c r="PXY31" s="23"/>
      <c r="PXZ31" s="25"/>
      <c r="PYK31" s="25"/>
      <c r="PYL31" s="23"/>
      <c r="PYM31" s="25"/>
      <c r="PYX31" s="25"/>
      <c r="PYY31" s="23"/>
      <c r="PYZ31" s="25"/>
      <c r="PZK31" s="25"/>
      <c r="PZL31" s="23"/>
      <c r="PZM31" s="25"/>
      <c r="PZX31" s="25"/>
      <c r="PZY31" s="23"/>
      <c r="PZZ31" s="25"/>
      <c r="QAK31" s="25"/>
      <c r="QAL31" s="23"/>
      <c r="QAM31" s="25"/>
      <c r="QAX31" s="25"/>
      <c r="QAY31" s="23"/>
      <c r="QAZ31" s="25"/>
      <c r="QBK31" s="25"/>
      <c r="QBL31" s="23"/>
      <c r="QBM31" s="25"/>
      <c r="QBX31" s="25"/>
      <c r="QBY31" s="23"/>
      <c r="QBZ31" s="25"/>
      <c r="QCK31" s="25"/>
      <c r="QCL31" s="23"/>
      <c r="QCM31" s="25"/>
      <c r="QCX31" s="25"/>
      <c r="QCY31" s="23"/>
      <c r="QCZ31" s="25"/>
      <c r="QDK31" s="25"/>
      <c r="QDL31" s="23"/>
      <c r="QDM31" s="25"/>
      <c r="QDX31" s="25"/>
      <c r="QDY31" s="23"/>
      <c r="QDZ31" s="25"/>
      <c r="QEK31" s="25"/>
      <c r="QEL31" s="23"/>
      <c r="QEM31" s="25"/>
      <c r="QEX31" s="25"/>
      <c r="QEY31" s="23"/>
      <c r="QEZ31" s="25"/>
      <c r="QFK31" s="25"/>
      <c r="QFL31" s="23"/>
      <c r="QFM31" s="25"/>
      <c r="QFX31" s="25"/>
      <c r="QFY31" s="23"/>
      <c r="QFZ31" s="25"/>
      <c r="QGK31" s="25"/>
      <c r="QGL31" s="23"/>
      <c r="QGM31" s="25"/>
      <c r="QGX31" s="25"/>
      <c r="QGY31" s="23"/>
      <c r="QGZ31" s="25"/>
      <c r="QHK31" s="25"/>
      <c r="QHL31" s="23"/>
      <c r="QHM31" s="25"/>
      <c r="QHX31" s="25"/>
      <c r="QHY31" s="23"/>
      <c r="QHZ31" s="25"/>
      <c r="QIK31" s="25"/>
      <c r="QIL31" s="23"/>
      <c r="QIM31" s="25"/>
      <c r="QIX31" s="25"/>
      <c r="QIY31" s="23"/>
      <c r="QIZ31" s="25"/>
      <c r="QJK31" s="25"/>
      <c r="QJL31" s="23"/>
      <c r="QJM31" s="25"/>
      <c r="QJX31" s="25"/>
      <c r="QJY31" s="23"/>
      <c r="QJZ31" s="25"/>
      <c r="QKK31" s="25"/>
      <c r="QKL31" s="23"/>
      <c r="QKM31" s="25"/>
      <c r="QKX31" s="25"/>
      <c r="QKY31" s="23"/>
      <c r="QKZ31" s="25"/>
      <c r="QLK31" s="25"/>
      <c r="QLL31" s="23"/>
      <c r="QLM31" s="25"/>
      <c r="QLX31" s="25"/>
      <c r="QLY31" s="23"/>
      <c r="QLZ31" s="25"/>
      <c r="QMK31" s="25"/>
      <c r="QML31" s="23"/>
      <c r="QMM31" s="25"/>
      <c r="QMX31" s="25"/>
      <c r="QMY31" s="23"/>
      <c r="QMZ31" s="25"/>
      <c r="QNK31" s="25"/>
      <c r="QNL31" s="23"/>
      <c r="QNM31" s="25"/>
      <c r="QNX31" s="25"/>
      <c r="QNY31" s="23"/>
      <c r="QNZ31" s="25"/>
      <c r="QOK31" s="25"/>
      <c r="QOL31" s="23"/>
      <c r="QOM31" s="25"/>
      <c r="QOX31" s="25"/>
      <c r="QOY31" s="23"/>
      <c r="QOZ31" s="25"/>
      <c r="QPK31" s="25"/>
      <c r="QPL31" s="23"/>
      <c r="QPM31" s="25"/>
      <c r="QPX31" s="25"/>
      <c r="QPY31" s="23"/>
      <c r="QPZ31" s="25"/>
      <c r="QQK31" s="25"/>
      <c r="QQL31" s="23"/>
      <c r="QQM31" s="25"/>
      <c r="QQX31" s="25"/>
      <c r="QQY31" s="23"/>
      <c r="QQZ31" s="25"/>
      <c r="QRK31" s="25"/>
      <c r="QRL31" s="23"/>
      <c r="QRM31" s="25"/>
      <c r="QRX31" s="25"/>
      <c r="QRY31" s="23"/>
      <c r="QRZ31" s="25"/>
      <c r="QSK31" s="25"/>
      <c r="QSL31" s="23"/>
      <c r="QSM31" s="25"/>
      <c r="QSX31" s="25"/>
      <c r="QSY31" s="23"/>
      <c r="QSZ31" s="25"/>
      <c r="QTK31" s="25"/>
      <c r="QTL31" s="23"/>
      <c r="QTM31" s="25"/>
      <c r="QTX31" s="25"/>
      <c r="QTY31" s="23"/>
      <c r="QTZ31" s="25"/>
      <c r="QUK31" s="25"/>
      <c r="QUL31" s="23"/>
      <c r="QUM31" s="25"/>
      <c r="QUX31" s="25"/>
      <c r="QUY31" s="23"/>
      <c r="QUZ31" s="25"/>
      <c r="QVK31" s="25"/>
      <c r="QVL31" s="23"/>
      <c r="QVM31" s="25"/>
      <c r="QVX31" s="25"/>
      <c r="QVY31" s="23"/>
      <c r="QVZ31" s="25"/>
      <c r="QWK31" s="25"/>
      <c r="QWL31" s="23"/>
      <c r="QWM31" s="25"/>
      <c r="QWX31" s="25"/>
      <c r="QWY31" s="23"/>
      <c r="QWZ31" s="25"/>
      <c r="QXK31" s="25"/>
      <c r="QXL31" s="23"/>
      <c r="QXM31" s="25"/>
      <c r="QXX31" s="25"/>
      <c r="QXY31" s="23"/>
      <c r="QXZ31" s="25"/>
      <c r="QYK31" s="25"/>
      <c r="QYL31" s="23"/>
      <c r="QYM31" s="25"/>
      <c r="QYX31" s="25"/>
      <c r="QYY31" s="23"/>
      <c r="QYZ31" s="25"/>
      <c r="QZK31" s="25"/>
      <c r="QZL31" s="23"/>
      <c r="QZM31" s="25"/>
      <c r="QZX31" s="25"/>
      <c r="QZY31" s="23"/>
      <c r="QZZ31" s="25"/>
      <c r="RAK31" s="25"/>
      <c r="RAL31" s="23"/>
      <c r="RAM31" s="25"/>
      <c r="RAX31" s="25"/>
      <c r="RAY31" s="23"/>
      <c r="RAZ31" s="25"/>
      <c r="RBK31" s="25"/>
      <c r="RBL31" s="23"/>
      <c r="RBM31" s="25"/>
      <c r="RBX31" s="25"/>
      <c r="RBY31" s="23"/>
      <c r="RBZ31" s="25"/>
      <c r="RCK31" s="25"/>
      <c r="RCL31" s="23"/>
      <c r="RCM31" s="25"/>
      <c r="RCX31" s="25"/>
      <c r="RCY31" s="23"/>
      <c r="RCZ31" s="25"/>
      <c r="RDK31" s="25"/>
      <c r="RDL31" s="23"/>
      <c r="RDM31" s="25"/>
      <c r="RDX31" s="25"/>
      <c r="RDY31" s="23"/>
      <c r="RDZ31" s="25"/>
      <c r="REK31" s="25"/>
      <c r="REL31" s="23"/>
      <c r="REM31" s="25"/>
      <c r="REX31" s="25"/>
      <c r="REY31" s="23"/>
      <c r="REZ31" s="25"/>
      <c r="RFK31" s="25"/>
      <c r="RFL31" s="23"/>
      <c r="RFM31" s="25"/>
      <c r="RFX31" s="25"/>
      <c r="RFY31" s="23"/>
      <c r="RFZ31" s="25"/>
      <c r="RGK31" s="25"/>
      <c r="RGL31" s="23"/>
      <c r="RGM31" s="25"/>
      <c r="RGX31" s="25"/>
      <c r="RGY31" s="23"/>
      <c r="RGZ31" s="25"/>
      <c r="RHK31" s="25"/>
      <c r="RHL31" s="23"/>
      <c r="RHM31" s="25"/>
      <c r="RHX31" s="25"/>
      <c r="RHY31" s="23"/>
      <c r="RHZ31" s="25"/>
      <c r="RIK31" s="25"/>
      <c r="RIL31" s="23"/>
      <c r="RIM31" s="25"/>
      <c r="RIX31" s="25"/>
      <c r="RIY31" s="23"/>
      <c r="RIZ31" s="25"/>
      <c r="RJK31" s="25"/>
      <c r="RJL31" s="23"/>
      <c r="RJM31" s="25"/>
      <c r="RJX31" s="25"/>
      <c r="RJY31" s="23"/>
      <c r="RJZ31" s="25"/>
      <c r="RKK31" s="25"/>
      <c r="RKL31" s="23"/>
      <c r="RKM31" s="25"/>
      <c r="RKX31" s="25"/>
      <c r="RKY31" s="23"/>
      <c r="RKZ31" s="25"/>
      <c r="RLK31" s="25"/>
      <c r="RLL31" s="23"/>
      <c r="RLM31" s="25"/>
      <c r="RLX31" s="25"/>
      <c r="RLY31" s="23"/>
      <c r="RLZ31" s="25"/>
      <c r="RMK31" s="25"/>
      <c r="RML31" s="23"/>
      <c r="RMM31" s="25"/>
      <c r="RMX31" s="25"/>
      <c r="RMY31" s="23"/>
      <c r="RMZ31" s="25"/>
      <c r="RNK31" s="25"/>
      <c r="RNL31" s="23"/>
      <c r="RNM31" s="25"/>
      <c r="RNX31" s="25"/>
      <c r="RNY31" s="23"/>
      <c r="RNZ31" s="25"/>
      <c r="ROK31" s="25"/>
      <c r="ROL31" s="23"/>
      <c r="ROM31" s="25"/>
      <c r="ROX31" s="25"/>
      <c r="ROY31" s="23"/>
      <c r="ROZ31" s="25"/>
      <c r="RPK31" s="25"/>
      <c r="RPL31" s="23"/>
      <c r="RPM31" s="25"/>
      <c r="RPX31" s="25"/>
      <c r="RPY31" s="23"/>
      <c r="RPZ31" s="25"/>
      <c r="RQK31" s="25"/>
      <c r="RQL31" s="23"/>
      <c r="RQM31" s="25"/>
      <c r="RQX31" s="25"/>
      <c r="RQY31" s="23"/>
      <c r="RQZ31" s="25"/>
      <c r="RRK31" s="25"/>
      <c r="RRL31" s="23"/>
      <c r="RRM31" s="25"/>
      <c r="RRX31" s="25"/>
      <c r="RRY31" s="23"/>
      <c r="RRZ31" s="25"/>
      <c r="RSK31" s="25"/>
      <c r="RSL31" s="23"/>
      <c r="RSM31" s="25"/>
      <c r="RSX31" s="25"/>
      <c r="RSY31" s="23"/>
      <c r="RSZ31" s="25"/>
      <c r="RTK31" s="25"/>
      <c r="RTL31" s="23"/>
      <c r="RTM31" s="25"/>
      <c r="RTX31" s="25"/>
      <c r="RTY31" s="23"/>
      <c r="RTZ31" s="25"/>
      <c r="RUK31" s="25"/>
      <c r="RUL31" s="23"/>
      <c r="RUM31" s="25"/>
      <c r="RUX31" s="25"/>
      <c r="RUY31" s="23"/>
      <c r="RUZ31" s="25"/>
      <c r="RVK31" s="25"/>
      <c r="RVL31" s="23"/>
      <c r="RVM31" s="25"/>
      <c r="RVX31" s="25"/>
      <c r="RVY31" s="23"/>
      <c r="RVZ31" s="25"/>
      <c r="RWK31" s="25"/>
      <c r="RWL31" s="23"/>
      <c r="RWM31" s="25"/>
      <c r="RWX31" s="25"/>
      <c r="RWY31" s="23"/>
      <c r="RWZ31" s="25"/>
      <c r="RXK31" s="25"/>
      <c r="RXL31" s="23"/>
      <c r="RXM31" s="25"/>
      <c r="RXX31" s="25"/>
      <c r="RXY31" s="23"/>
      <c r="RXZ31" s="25"/>
      <c r="RYK31" s="25"/>
      <c r="RYL31" s="23"/>
      <c r="RYM31" s="25"/>
      <c r="RYX31" s="25"/>
      <c r="RYY31" s="23"/>
      <c r="RYZ31" s="25"/>
      <c r="RZK31" s="25"/>
      <c r="RZL31" s="23"/>
      <c r="RZM31" s="25"/>
      <c r="RZX31" s="25"/>
      <c r="RZY31" s="23"/>
      <c r="RZZ31" s="25"/>
      <c r="SAK31" s="25"/>
      <c r="SAL31" s="23"/>
      <c r="SAM31" s="25"/>
      <c r="SAX31" s="25"/>
      <c r="SAY31" s="23"/>
      <c r="SAZ31" s="25"/>
      <c r="SBK31" s="25"/>
      <c r="SBL31" s="23"/>
      <c r="SBM31" s="25"/>
      <c r="SBX31" s="25"/>
      <c r="SBY31" s="23"/>
      <c r="SBZ31" s="25"/>
      <c r="SCK31" s="25"/>
      <c r="SCL31" s="23"/>
      <c r="SCM31" s="25"/>
      <c r="SCX31" s="25"/>
      <c r="SCY31" s="23"/>
      <c r="SCZ31" s="25"/>
      <c r="SDK31" s="25"/>
      <c r="SDL31" s="23"/>
      <c r="SDM31" s="25"/>
      <c r="SDX31" s="25"/>
      <c r="SDY31" s="23"/>
      <c r="SDZ31" s="25"/>
      <c r="SEK31" s="25"/>
      <c r="SEL31" s="23"/>
      <c r="SEM31" s="25"/>
      <c r="SEX31" s="25"/>
      <c r="SEY31" s="23"/>
      <c r="SEZ31" s="25"/>
      <c r="SFK31" s="25"/>
      <c r="SFL31" s="23"/>
      <c r="SFM31" s="25"/>
      <c r="SFX31" s="25"/>
      <c r="SFY31" s="23"/>
      <c r="SFZ31" s="25"/>
      <c r="SGK31" s="25"/>
      <c r="SGL31" s="23"/>
      <c r="SGM31" s="25"/>
      <c r="SGX31" s="25"/>
      <c r="SGY31" s="23"/>
      <c r="SGZ31" s="25"/>
      <c r="SHK31" s="25"/>
      <c r="SHL31" s="23"/>
      <c r="SHM31" s="25"/>
      <c r="SHX31" s="25"/>
      <c r="SHY31" s="23"/>
      <c r="SHZ31" s="25"/>
      <c r="SIK31" s="25"/>
      <c r="SIL31" s="23"/>
      <c r="SIM31" s="25"/>
      <c r="SIX31" s="25"/>
      <c r="SIY31" s="23"/>
      <c r="SIZ31" s="25"/>
      <c r="SJK31" s="25"/>
      <c r="SJL31" s="23"/>
      <c r="SJM31" s="25"/>
      <c r="SJX31" s="25"/>
      <c r="SJY31" s="23"/>
      <c r="SJZ31" s="25"/>
      <c r="SKK31" s="25"/>
      <c r="SKL31" s="23"/>
      <c r="SKM31" s="25"/>
      <c r="SKX31" s="25"/>
      <c r="SKY31" s="23"/>
      <c r="SKZ31" s="25"/>
      <c r="SLK31" s="25"/>
      <c r="SLL31" s="23"/>
      <c r="SLM31" s="25"/>
      <c r="SLX31" s="25"/>
      <c r="SLY31" s="23"/>
      <c r="SLZ31" s="25"/>
      <c r="SMK31" s="25"/>
      <c r="SML31" s="23"/>
      <c r="SMM31" s="25"/>
      <c r="SMX31" s="25"/>
      <c r="SMY31" s="23"/>
      <c r="SMZ31" s="25"/>
      <c r="SNK31" s="25"/>
      <c r="SNL31" s="23"/>
      <c r="SNM31" s="25"/>
      <c r="SNX31" s="25"/>
      <c r="SNY31" s="23"/>
      <c r="SNZ31" s="25"/>
      <c r="SOK31" s="25"/>
      <c r="SOL31" s="23"/>
      <c r="SOM31" s="25"/>
      <c r="SOX31" s="25"/>
      <c r="SOY31" s="23"/>
      <c r="SOZ31" s="25"/>
      <c r="SPK31" s="25"/>
      <c r="SPL31" s="23"/>
      <c r="SPM31" s="25"/>
      <c r="SPX31" s="25"/>
      <c r="SPY31" s="23"/>
      <c r="SPZ31" s="25"/>
      <c r="SQK31" s="25"/>
      <c r="SQL31" s="23"/>
      <c r="SQM31" s="25"/>
      <c r="SQX31" s="25"/>
      <c r="SQY31" s="23"/>
      <c r="SQZ31" s="25"/>
      <c r="SRK31" s="25"/>
      <c r="SRL31" s="23"/>
      <c r="SRM31" s="25"/>
      <c r="SRX31" s="25"/>
      <c r="SRY31" s="23"/>
      <c r="SRZ31" s="25"/>
      <c r="SSK31" s="25"/>
      <c r="SSL31" s="23"/>
      <c r="SSM31" s="25"/>
      <c r="SSX31" s="25"/>
      <c r="SSY31" s="23"/>
      <c r="SSZ31" s="25"/>
      <c r="STK31" s="25"/>
      <c r="STL31" s="23"/>
      <c r="STM31" s="25"/>
      <c r="STX31" s="25"/>
      <c r="STY31" s="23"/>
      <c r="STZ31" s="25"/>
      <c r="SUK31" s="25"/>
      <c r="SUL31" s="23"/>
      <c r="SUM31" s="25"/>
      <c r="SUX31" s="25"/>
      <c r="SUY31" s="23"/>
      <c r="SUZ31" s="25"/>
      <c r="SVK31" s="25"/>
      <c r="SVL31" s="23"/>
      <c r="SVM31" s="25"/>
      <c r="SVX31" s="25"/>
      <c r="SVY31" s="23"/>
      <c r="SVZ31" s="25"/>
      <c r="SWK31" s="25"/>
      <c r="SWL31" s="23"/>
      <c r="SWM31" s="25"/>
      <c r="SWX31" s="25"/>
      <c r="SWY31" s="23"/>
      <c r="SWZ31" s="25"/>
      <c r="SXK31" s="25"/>
      <c r="SXL31" s="23"/>
      <c r="SXM31" s="25"/>
      <c r="SXX31" s="25"/>
      <c r="SXY31" s="23"/>
      <c r="SXZ31" s="25"/>
      <c r="SYK31" s="25"/>
      <c r="SYL31" s="23"/>
      <c r="SYM31" s="25"/>
      <c r="SYX31" s="25"/>
      <c r="SYY31" s="23"/>
      <c r="SYZ31" s="25"/>
      <c r="SZK31" s="25"/>
      <c r="SZL31" s="23"/>
      <c r="SZM31" s="25"/>
      <c r="SZX31" s="25"/>
      <c r="SZY31" s="23"/>
      <c r="SZZ31" s="25"/>
      <c r="TAK31" s="25"/>
      <c r="TAL31" s="23"/>
      <c r="TAM31" s="25"/>
      <c r="TAX31" s="25"/>
      <c r="TAY31" s="23"/>
      <c r="TAZ31" s="25"/>
      <c r="TBK31" s="25"/>
      <c r="TBL31" s="23"/>
      <c r="TBM31" s="25"/>
      <c r="TBX31" s="25"/>
      <c r="TBY31" s="23"/>
      <c r="TBZ31" s="25"/>
      <c r="TCK31" s="25"/>
      <c r="TCL31" s="23"/>
      <c r="TCM31" s="25"/>
      <c r="TCX31" s="25"/>
      <c r="TCY31" s="23"/>
      <c r="TCZ31" s="25"/>
      <c r="TDK31" s="25"/>
      <c r="TDL31" s="23"/>
      <c r="TDM31" s="25"/>
      <c r="TDX31" s="25"/>
      <c r="TDY31" s="23"/>
      <c r="TDZ31" s="25"/>
      <c r="TEK31" s="25"/>
      <c r="TEL31" s="23"/>
      <c r="TEM31" s="25"/>
      <c r="TEX31" s="25"/>
      <c r="TEY31" s="23"/>
      <c r="TEZ31" s="25"/>
      <c r="TFK31" s="25"/>
      <c r="TFL31" s="23"/>
      <c r="TFM31" s="25"/>
      <c r="TFX31" s="25"/>
      <c r="TFY31" s="23"/>
      <c r="TFZ31" s="25"/>
      <c r="TGK31" s="25"/>
      <c r="TGL31" s="23"/>
      <c r="TGM31" s="25"/>
      <c r="TGX31" s="25"/>
      <c r="TGY31" s="23"/>
      <c r="TGZ31" s="25"/>
      <c r="THK31" s="25"/>
      <c r="THL31" s="23"/>
      <c r="THM31" s="25"/>
      <c r="THX31" s="25"/>
      <c r="THY31" s="23"/>
      <c r="THZ31" s="25"/>
      <c r="TIK31" s="25"/>
      <c r="TIL31" s="23"/>
      <c r="TIM31" s="25"/>
      <c r="TIX31" s="25"/>
      <c r="TIY31" s="23"/>
      <c r="TIZ31" s="25"/>
      <c r="TJK31" s="25"/>
      <c r="TJL31" s="23"/>
      <c r="TJM31" s="25"/>
      <c r="TJX31" s="25"/>
      <c r="TJY31" s="23"/>
      <c r="TJZ31" s="25"/>
      <c r="TKK31" s="25"/>
      <c r="TKL31" s="23"/>
      <c r="TKM31" s="25"/>
      <c r="TKX31" s="25"/>
      <c r="TKY31" s="23"/>
      <c r="TKZ31" s="25"/>
      <c r="TLK31" s="25"/>
      <c r="TLL31" s="23"/>
      <c r="TLM31" s="25"/>
      <c r="TLX31" s="25"/>
      <c r="TLY31" s="23"/>
      <c r="TLZ31" s="25"/>
      <c r="TMK31" s="25"/>
      <c r="TML31" s="23"/>
      <c r="TMM31" s="25"/>
      <c r="TMX31" s="25"/>
      <c r="TMY31" s="23"/>
      <c r="TMZ31" s="25"/>
      <c r="TNK31" s="25"/>
      <c r="TNL31" s="23"/>
      <c r="TNM31" s="25"/>
      <c r="TNX31" s="25"/>
      <c r="TNY31" s="23"/>
      <c r="TNZ31" s="25"/>
      <c r="TOK31" s="25"/>
      <c r="TOL31" s="23"/>
      <c r="TOM31" s="25"/>
      <c r="TOX31" s="25"/>
      <c r="TOY31" s="23"/>
      <c r="TOZ31" s="25"/>
      <c r="TPK31" s="25"/>
      <c r="TPL31" s="23"/>
      <c r="TPM31" s="25"/>
      <c r="TPX31" s="25"/>
      <c r="TPY31" s="23"/>
      <c r="TPZ31" s="25"/>
      <c r="TQK31" s="25"/>
      <c r="TQL31" s="23"/>
      <c r="TQM31" s="25"/>
      <c r="TQX31" s="25"/>
      <c r="TQY31" s="23"/>
      <c r="TQZ31" s="25"/>
      <c r="TRK31" s="25"/>
      <c r="TRL31" s="23"/>
      <c r="TRM31" s="25"/>
      <c r="TRX31" s="25"/>
      <c r="TRY31" s="23"/>
      <c r="TRZ31" s="25"/>
      <c r="TSK31" s="25"/>
      <c r="TSL31" s="23"/>
      <c r="TSM31" s="25"/>
      <c r="TSX31" s="25"/>
      <c r="TSY31" s="23"/>
      <c r="TSZ31" s="25"/>
      <c r="TTK31" s="25"/>
      <c r="TTL31" s="23"/>
      <c r="TTM31" s="25"/>
      <c r="TTX31" s="25"/>
      <c r="TTY31" s="23"/>
      <c r="TTZ31" s="25"/>
      <c r="TUK31" s="25"/>
      <c r="TUL31" s="23"/>
      <c r="TUM31" s="25"/>
      <c r="TUX31" s="25"/>
      <c r="TUY31" s="23"/>
      <c r="TUZ31" s="25"/>
      <c r="TVK31" s="25"/>
      <c r="TVL31" s="23"/>
      <c r="TVM31" s="25"/>
      <c r="TVX31" s="25"/>
      <c r="TVY31" s="23"/>
      <c r="TVZ31" s="25"/>
      <c r="TWK31" s="25"/>
      <c r="TWL31" s="23"/>
      <c r="TWM31" s="25"/>
      <c r="TWX31" s="25"/>
      <c r="TWY31" s="23"/>
      <c r="TWZ31" s="25"/>
      <c r="TXK31" s="25"/>
      <c r="TXL31" s="23"/>
      <c r="TXM31" s="25"/>
      <c r="TXX31" s="25"/>
      <c r="TXY31" s="23"/>
      <c r="TXZ31" s="25"/>
      <c r="TYK31" s="25"/>
      <c r="TYL31" s="23"/>
      <c r="TYM31" s="25"/>
      <c r="TYX31" s="25"/>
      <c r="TYY31" s="23"/>
      <c r="TYZ31" s="25"/>
      <c r="TZK31" s="25"/>
      <c r="TZL31" s="23"/>
      <c r="TZM31" s="25"/>
      <c r="TZX31" s="25"/>
      <c r="TZY31" s="23"/>
      <c r="TZZ31" s="25"/>
      <c r="UAK31" s="25"/>
      <c r="UAL31" s="23"/>
      <c r="UAM31" s="25"/>
      <c r="UAX31" s="25"/>
      <c r="UAY31" s="23"/>
      <c r="UAZ31" s="25"/>
      <c r="UBK31" s="25"/>
      <c r="UBL31" s="23"/>
      <c r="UBM31" s="25"/>
      <c r="UBX31" s="25"/>
      <c r="UBY31" s="23"/>
      <c r="UBZ31" s="25"/>
      <c r="UCK31" s="25"/>
      <c r="UCL31" s="23"/>
      <c r="UCM31" s="25"/>
      <c r="UCX31" s="25"/>
      <c r="UCY31" s="23"/>
      <c r="UCZ31" s="25"/>
      <c r="UDK31" s="25"/>
      <c r="UDL31" s="23"/>
      <c r="UDM31" s="25"/>
      <c r="UDX31" s="25"/>
      <c r="UDY31" s="23"/>
      <c r="UDZ31" s="25"/>
      <c r="UEK31" s="25"/>
      <c r="UEL31" s="23"/>
      <c r="UEM31" s="25"/>
      <c r="UEX31" s="25"/>
      <c r="UEY31" s="23"/>
      <c r="UEZ31" s="25"/>
      <c r="UFK31" s="25"/>
      <c r="UFL31" s="23"/>
      <c r="UFM31" s="25"/>
      <c r="UFX31" s="25"/>
      <c r="UFY31" s="23"/>
      <c r="UFZ31" s="25"/>
      <c r="UGK31" s="25"/>
      <c r="UGL31" s="23"/>
      <c r="UGM31" s="25"/>
      <c r="UGX31" s="25"/>
      <c r="UGY31" s="23"/>
      <c r="UGZ31" s="25"/>
      <c r="UHK31" s="25"/>
      <c r="UHL31" s="23"/>
      <c r="UHM31" s="25"/>
      <c r="UHX31" s="25"/>
      <c r="UHY31" s="23"/>
      <c r="UHZ31" s="25"/>
      <c r="UIK31" s="25"/>
      <c r="UIL31" s="23"/>
      <c r="UIM31" s="25"/>
      <c r="UIX31" s="25"/>
      <c r="UIY31" s="23"/>
      <c r="UIZ31" s="25"/>
      <c r="UJK31" s="25"/>
      <c r="UJL31" s="23"/>
      <c r="UJM31" s="25"/>
      <c r="UJX31" s="25"/>
      <c r="UJY31" s="23"/>
      <c r="UJZ31" s="25"/>
      <c r="UKK31" s="25"/>
      <c r="UKL31" s="23"/>
      <c r="UKM31" s="25"/>
      <c r="UKX31" s="25"/>
      <c r="UKY31" s="23"/>
      <c r="UKZ31" s="25"/>
      <c r="ULK31" s="25"/>
      <c r="ULL31" s="23"/>
      <c r="ULM31" s="25"/>
      <c r="ULX31" s="25"/>
      <c r="ULY31" s="23"/>
      <c r="ULZ31" s="25"/>
      <c r="UMK31" s="25"/>
      <c r="UML31" s="23"/>
      <c r="UMM31" s="25"/>
      <c r="UMX31" s="25"/>
      <c r="UMY31" s="23"/>
      <c r="UMZ31" s="25"/>
      <c r="UNK31" s="25"/>
      <c r="UNL31" s="23"/>
      <c r="UNM31" s="25"/>
      <c r="UNX31" s="25"/>
      <c r="UNY31" s="23"/>
      <c r="UNZ31" s="25"/>
      <c r="UOK31" s="25"/>
      <c r="UOL31" s="23"/>
      <c r="UOM31" s="25"/>
      <c r="UOX31" s="25"/>
      <c r="UOY31" s="23"/>
      <c r="UOZ31" s="25"/>
      <c r="UPK31" s="25"/>
      <c r="UPL31" s="23"/>
      <c r="UPM31" s="25"/>
      <c r="UPX31" s="25"/>
      <c r="UPY31" s="23"/>
      <c r="UPZ31" s="25"/>
      <c r="UQK31" s="25"/>
      <c r="UQL31" s="23"/>
      <c r="UQM31" s="25"/>
      <c r="UQX31" s="25"/>
      <c r="UQY31" s="23"/>
      <c r="UQZ31" s="25"/>
      <c r="URK31" s="25"/>
      <c r="URL31" s="23"/>
      <c r="URM31" s="25"/>
      <c r="URX31" s="25"/>
      <c r="URY31" s="23"/>
      <c r="URZ31" s="25"/>
      <c r="USK31" s="25"/>
      <c r="USL31" s="23"/>
      <c r="USM31" s="25"/>
      <c r="USX31" s="25"/>
      <c r="USY31" s="23"/>
      <c r="USZ31" s="25"/>
      <c r="UTK31" s="25"/>
      <c r="UTL31" s="23"/>
      <c r="UTM31" s="25"/>
      <c r="UTX31" s="25"/>
      <c r="UTY31" s="23"/>
      <c r="UTZ31" s="25"/>
      <c r="UUK31" s="25"/>
      <c r="UUL31" s="23"/>
      <c r="UUM31" s="25"/>
      <c r="UUX31" s="25"/>
      <c r="UUY31" s="23"/>
      <c r="UUZ31" s="25"/>
      <c r="UVK31" s="25"/>
      <c r="UVL31" s="23"/>
      <c r="UVM31" s="25"/>
      <c r="UVX31" s="25"/>
      <c r="UVY31" s="23"/>
      <c r="UVZ31" s="25"/>
      <c r="UWK31" s="25"/>
      <c r="UWL31" s="23"/>
      <c r="UWM31" s="25"/>
      <c r="UWX31" s="25"/>
      <c r="UWY31" s="23"/>
      <c r="UWZ31" s="25"/>
      <c r="UXK31" s="25"/>
      <c r="UXL31" s="23"/>
      <c r="UXM31" s="25"/>
      <c r="UXX31" s="25"/>
      <c r="UXY31" s="23"/>
      <c r="UXZ31" s="25"/>
      <c r="UYK31" s="25"/>
      <c r="UYL31" s="23"/>
      <c r="UYM31" s="25"/>
      <c r="UYX31" s="25"/>
      <c r="UYY31" s="23"/>
      <c r="UYZ31" s="25"/>
      <c r="UZK31" s="25"/>
      <c r="UZL31" s="23"/>
      <c r="UZM31" s="25"/>
      <c r="UZX31" s="25"/>
      <c r="UZY31" s="23"/>
      <c r="UZZ31" s="25"/>
      <c r="VAK31" s="25"/>
      <c r="VAL31" s="23"/>
      <c r="VAM31" s="25"/>
      <c r="VAX31" s="25"/>
      <c r="VAY31" s="23"/>
      <c r="VAZ31" s="25"/>
      <c r="VBK31" s="25"/>
      <c r="VBL31" s="23"/>
      <c r="VBM31" s="25"/>
      <c r="VBX31" s="25"/>
      <c r="VBY31" s="23"/>
      <c r="VBZ31" s="25"/>
      <c r="VCK31" s="25"/>
      <c r="VCL31" s="23"/>
      <c r="VCM31" s="25"/>
      <c r="VCX31" s="25"/>
      <c r="VCY31" s="23"/>
      <c r="VCZ31" s="25"/>
      <c r="VDK31" s="25"/>
      <c r="VDL31" s="23"/>
      <c r="VDM31" s="25"/>
      <c r="VDX31" s="25"/>
      <c r="VDY31" s="23"/>
      <c r="VDZ31" s="25"/>
      <c r="VEK31" s="25"/>
      <c r="VEL31" s="23"/>
      <c r="VEM31" s="25"/>
      <c r="VEX31" s="25"/>
      <c r="VEY31" s="23"/>
      <c r="VEZ31" s="25"/>
      <c r="VFK31" s="25"/>
      <c r="VFL31" s="23"/>
      <c r="VFM31" s="25"/>
      <c r="VFX31" s="25"/>
      <c r="VFY31" s="23"/>
      <c r="VFZ31" s="25"/>
      <c r="VGK31" s="25"/>
      <c r="VGL31" s="23"/>
      <c r="VGM31" s="25"/>
      <c r="VGX31" s="25"/>
      <c r="VGY31" s="23"/>
      <c r="VGZ31" s="25"/>
      <c r="VHK31" s="25"/>
      <c r="VHL31" s="23"/>
      <c r="VHM31" s="25"/>
      <c r="VHX31" s="25"/>
      <c r="VHY31" s="23"/>
      <c r="VHZ31" s="25"/>
      <c r="VIK31" s="25"/>
      <c r="VIL31" s="23"/>
      <c r="VIM31" s="25"/>
      <c r="VIX31" s="25"/>
      <c r="VIY31" s="23"/>
      <c r="VIZ31" s="25"/>
      <c r="VJK31" s="25"/>
      <c r="VJL31" s="23"/>
      <c r="VJM31" s="25"/>
      <c r="VJX31" s="25"/>
      <c r="VJY31" s="23"/>
      <c r="VJZ31" s="25"/>
      <c r="VKK31" s="25"/>
      <c r="VKL31" s="23"/>
      <c r="VKM31" s="25"/>
      <c r="VKX31" s="25"/>
      <c r="VKY31" s="23"/>
      <c r="VKZ31" s="25"/>
      <c r="VLK31" s="25"/>
      <c r="VLL31" s="23"/>
      <c r="VLM31" s="25"/>
      <c r="VLX31" s="25"/>
      <c r="VLY31" s="23"/>
      <c r="VLZ31" s="25"/>
      <c r="VMK31" s="25"/>
      <c r="VML31" s="23"/>
      <c r="VMM31" s="25"/>
      <c r="VMX31" s="25"/>
      <c r="VMY31" s="23"/>
      <c r="VMZ31" s="25"/>
      <c r="VNK31" s="25"/>
      <c r="VNL31" s="23"/>
      <c r="VNM31" s="25"/>
      <c r="VNX31" s="25"/>
      <c r="VNY31" s="23"/>
      <c r="VNZ31" s="25"/>
      <c r="VOK31" s="25"/>
      <c r="VOL31" s="23"/>
      <c r="VOM31" s="25"/>
      <c r="VOX31" s="25"/>
      <c r="VOY31" s="23"/>
      <c r="VOZ31" s="25"/>
      <c r="VPK31" s="25"/>
      <c r="VPL31" s="23"/>
      <c r="VPM31" s="25"/>
      <c r="VPX31" s="25"/>
      <c r="VPY31" s="23"/>
      <c r="VPZ31" s="25"/>
      <c r="VQK31" s="25"/>
      <c r="VQL31" s="23"/>
      <c r="VQM31" s="25"/>
      <c r="VQX31" s="25"/>
      <c r="VQY31" s="23"/>
      <c r="VQZ31" s="25"/>
      <c r="VRK31" s="25"/>
      <c r="VRL31" s="23"/>
      <c r="VRM31" s="25"/>
      <c r="VRX31" s="25"/>
      <c r="VRY31" s="23"/>
      <c r="VRZ31" s="25"/>
      <c r="VSK31" s="25"/>
      <c r="VSL31" s="23"/>
      <c r="VSM31" s="25"/>
      <c r="VSX31" s="25"/>
      <c r="VSY31" s="23"/>
      <c r="VSZ31" s="25"/>
      <c r="VTK31" s="25"/>
      <c r="VTL31" s="23"/>
      <c r="VTM31" s="25"/>
      <c r="VTX31" s="25"/>
      <c r="VTY31" s="23"/>
      <c r="VTZ31" s="25"/>
      <c r="VUK31" s="25"/>
      <c r="VUL31" s="23"/>
      <c r="VUM31" s="25"/>
      <c r="VUX31" s="25"/>
      <c r="VUY31" s="23"/>
      <c r="VUZ31" s="25"/>
      <c r="VVK31" s="25"/>
      <c r="VVL31" s="23"/>
      <c r="VVM31" s="25"/>
      <c r="VVX31" s="25"/>
      <c r="VVY31" s="23"/>
      <c r="VVZ31" s="25"/>
      <c r="VWK31" s="25"/>
      <c r="VWL31" s="23"/>
      <c r="VWM31" s="25"/>
      <c r="VWX31" s="25"/>
      <c r="VWY31" s="23"/>
      <c r="VWZ31" s="25"/>
      <c r="VXK31" s="25"/>
      <c r="VXL31" s="23"/>
      <c r="VXM31" s="25"/>
      <c r="VXX31" s="25"/>
      <c r="VXY31" s="23"/>
      <c r="VXZ31" s="25"/>
      <c r="VYK31" s="25"/>
      <c r="VYL31" s="23"/>
      <c r="VYM31" s="25"/>
      <c r="VYX31" s="25"/>
      <c r="VYY31" s="23"/>
      <c r="VYZ31" s="25"/>
      <c r="VZK31" s="25"/>
      <c r="VZL31" s="23"/>
      <c r="VZM31" s="25"/>
      <c r="VZX31" s="25"/>
      <c r="VZY31" s="23"/>
      <c r="VZZ31" s="25"/>
      <c r="WAK31" s="25"/>
      <c r="WAL31" s="23"/>
      <c r="WAM31" s="25"/>
      <c r="WAX31" s="25"/>
      <c r="WAY31" s="23"/>
      <c r="WAZ31" s="25"/>
      <c r="WBK31" s="25"/>
      <c r="WBL31" s="23"/>
      <c r="WBM31" s="25"/>
      <c r="WBX31" s="25"/>
      <c r="WBY31" s="23"/>
      <c r="WBZ31" s="25"/>
      <c r="WCK31" s="25"/>
      <c r="WCL31" s="23"/>
      <c r="WCM31" s="25"/>
      <c r="WCX31" s="25"/>
      <c r="WCY31" s="23"/>
      <c r="WCZ31" s="25"/>
      <c r="WDK31" s="25"/>
      <c r="WDL31" s="23"/>
      <c r="WDM31" s="25"/>
      <c r="WDX31" s="25"/>
      <c r="WDY31" s="23"/>
      <c r="WDZ31" s="25"/>
      <c r="WEK31" s="25"/>
      <c r="WEL31" s="23"/>
      <c r="WEM31" s="25"/>
      <c r="WEX31" s="25"/>
      <c r="WEY31" s="23"/>
      <c r="WEZ31" s="25"/>
      <c r="WFK31" s="25"/>
      <c r="WFL31" s="23"/>
      <c r="WFM31" s="25"/>
      <c r="WFX31" s="25"/>
      <c r="WFY31" s="23"/>
      <c r="WFZ31" s="25"/>
      <c r="WGK31" s="25"/>
      <c r="WGL31" s="23"/>
      <c r="WGM31" s="25"/>
      <c r="WGX31" s="25"/>
      <c r="WGY31" s="23"/>
      <c r="WGZ31" s="25"/>
      <c r="WHK31" s="25"/>
      <c r="WHL31" s="23"/>
      <c r="WHM31" s="25"/>
      <c r="WHX31" s="25"/>
      <c r="WHY31" s="23"/>
      <c r="WHZ31" s="25"/>
      <c r="WIK31" s="25"/>
      <c r="WIL31" s="23"/>
      <c r="WIM31" s="25"/>
      <c r="WIX31" s="25"/>
      <c r="WIY31" s="23"/>
      <c r="WIZ31" s="25"/>
      <c r="WJK31" s="25"/>
      <c r="WJL31" s="23"/>
      <c r="WJM31" s="25"/>
      <c r="WJX31" s="25"/>
      <c r="WJY31" s="23"/>
      <c r="WJZ31" s="25"/>
      <c r="WKK31" s="25"/>
      <c r="WKL31" s="23"/>
      <c r="WKM31" s="25"/>
      <c r="WKX31" s="25"/>
      <c r="WKY31" s="23"/>
      <c r="WKZ31" s="25"/>
      <c r="WLK31" s="25"/>
      <c r="WLL31" s="23"/>
      <c r="WLM31" s="25"/>
      <c r="WLX31" s="25"/>
      <c r="WLY31" s="23"/>
      <c r="WLZ31" s="25"/>
      <c r="WMK31" s="25"/>
      <c r="WML31" s="23"/>
      <c r="WMM31" s="25"/>
      <c r="WMX31" s="25"/>
      <c r="WMY31" s="23"/>
      <c r="WMZ31" s="25"/>
      <c r="WNK31" s="25"/>
      <c r="WNL31" s="23"/>
      <c r="WNM31" s="25"/>
      <c r="WNX31" s="25"/>
      <c r="WNY31" s="23"/>
      <c r="WNZ31" s="25"/>
      <c r="WOK31" s="25"/>
      <c r="WOL31" s="23"/>
      <c r="WOM31" s="25"/>
      <c r="WOX31" s="25"/>
      <c r="WOY31" s="23"/>
      <c r="WOZ31" s="25"/>
      <c r="WPK31" s="25"/>
      <c r="WPL31" s="23"/>
      <c r="WPM31" s="25"/>
      <c r="WPX31" s="25"/>
      <c r="WPY31" s="23"/>
      <c r="WPZ31" s="25"/>
      <c r="WQK31" s="25"/>
      <c r="WQL31" s="23"/>
      <c r="WQM31" s="25"/>
      <c r="WQX31" s="25"/>
      <c r="WQY31" s="23"/>
      <c r="WQZ31" s="25"/>
      <c r="WRK31" s="25"/>
      <c r="WRL31" s="23"/>
      <c r="WRM31" s="25"/>
      <c r="WRX31" s="25"/>
      <c r="WRY31" s="23"/>
      <c r="WRZ31" s="25"/>
      <c r="WSK31" s="25"/>
      <c r="WSL31" s="23"/>
      <c r="WSM31" s="25"/>
      <c r="WSX31" s="25"/>
      <c r="WSY31" s="23"/>
      <c r="WSZ31" s="25"/>
      <c r="WTK31" s="25"/>
      <c r="WTL31" s="23"/>
      <c r="WTM31" s="25"/>
      <c r="WTX31" s="25"/>
      <c r="WTY31" s="23"/>
      <c r="WTZ31" s="25"/>
      <c r="WUK31" s="25"/>
      <c r="WUL31" s="23"/>
      <c r="WUM31" s="25"/>
      <c r="WUX31" s="25"/>
      <c r="WUY31" s="23"/>
      <c r="WUZ31" s="25"/>
      <c r="WVK31" s="25"/>
      <c r="WVL31" s="23"/>
      <c r="WVM31" s="25"/>
      <c r="WVX31" s="25"/>
      <c r="WVY31" s="23"/>
      <c r="WVZ31" s="25"/>
      <c r="WWK31" s="25"/>
      <c r="WWL31" s="23"/>
      <c r="WWM31" s="25"/>
      <c r="WWX31" s="25"/>
      <c r="WWY31" s="23"/>
      <c r="WWZ31" s="25"/>
      <c r="WXK31" s="25"/>
      <c r="WXL31" s="23"/>
      <c r="WXM31" s="25"/>
      <c r="WXX31" s="25"/>
      <c r="WXY31" s="23"/>
      <c r="WXZ31" s="25"/>
      <c r="WYK31" s="25"/>
      <c r="WYL31" s="23"/>
      <c r="WYM31" s="25"/>
      <c r="WYX31" s="25"/>
      <c r="WYY31" s="23"/>
      <c r="WYZ31" s="25"/>
      <c r="WZK31" s="25"/>
      <c r="WZL31" s="23"/>
      <c r="WZM31" s="25"/>
      <c r="WZX31" s="25"/>
      <c r="WZY31" s="23"/>
      <c r="WZZ31" s="25"/>
      <c r="XAK31" s="25"/>
      <c r="XAL31" s="23"/>
      <c r="XAM31" s="25"/>
      <c r="XAX31" s="25"/>
      <c r="XAY31" s="23"/>
      <c r="XAZ31" s="25"/>
      <c r="XBK31" s="25"/>
      <c r="XBL31" s="23"/>
      <c r="XBM31" s="25"/>
      <c r="XBX31" s="25"/>
      <c r="XBY31" s="23"/>
      <c r="XBZ31" s="25"/>
      <c r="XCK31" s="25"/>
      <c r="XCL31" s="23"/>
      <c r="XCM31" s="25"/>
      <c r="XCX31" s="25"/>
      <c r="XCY31" s="23"/>
      <c r="XCZ31" s="25"/>
      <c r="XDK31" s="25"/>
      <c r="XDL31" s="23"/>
      <c r="XDM31" s="25"/>
      <c r="XDX31" s="25"/>
      <c r="XDY31" s="23"/>
      <c r="XDZ31" s="25"/>
      <c r="XEK31" s="25"/>
      <c r="XEL31" s="23"/>
      <c r="XEM31" s="25"/>
      <c r="XEX31" s="25"/>
      <c r="XEY31" s="23"/>
      <c r="XEZ31" s="25"/>
    </row>
    <row r="32" spans="1:1014 1025:2041 2052:3068 3079:4095 4106:6136 6147:7163 7174:8190 8201:10231 10242:11258 11269:12285 12296:13312 13323:14326 14337:15353 15364:16380" ht="15.5" x14ac:dyDescent="0.35">
      <c r="A32" s="30" t="s">
        <v>9</v>
      </c>
      <c r="B32" s="13">
        <f>B31+B25</f>
        <v>416393</v>
      </c>
      <c r="C32" s="13">
        <f>C31+C25</f>
        <v>421398</v>
      </c>
      <c r="D32" s="13">
        <f t="shared" ref="D32:K32" si="22">D31+D25</f>
        <v>344547</v>
      </c>
      <c r="E32" s="13">
        <f t="shared" si="22"/>
        <v>436425</v>
      </c>
      <c r="F32" s="13">
        <f t="shared" si="22"/>
        <v>318775</v>
      </c>
      <c r="G32" s="13">
        <f t="shared" si="22"/>
        <v>310325</v>
      </c>
      <c r="H32" s="13">
        <f t="shared" si="22"/>
        <v>301875</v>
      </c>
      <c r="I32" s="13">
        <f t="shared" si="22"/>
        <v>292375</v>
      </c>
      <c r="J32" s="13">
        <f t="shared" si="22"/>
        <v>282875</v>
      </c>
      <c r="K32" s="13">
        <f t="shared" si="22"/>
        <v>273900</v>
      </c>
      <c r="L32" s="13">
        <f t="shared" ref="L32" si="23">L31+L25</f>
        <v>260550</v>
      </c>
    </row>
    <row r="33" spans="1:16" ht="15.5" x14ac:dyDescent="0.3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6" s="34" customFormat="1" ht="15.5" x14ac:dyDescent="0.35">
      <c r="A34" s="24" t="s">
        <v>21</v>
      </c>
      <c r="B34" s="13">
        <f>B15-B19-B32</f>
        <v>1230066</v>
      </c>
      <c r="C34" s="13">
        <f>C15-C19-C32</f>
        <v>1120484.54</v>
      </c>
      <c r="D34" s="13">
        <f t="shared" ref="D34:K34" si="24">D15-D19-D32</f>
        <v>2304893.1039100001</v>
      </c>
      <c r="E34" s="13">
        <f t="shared" si="24"/>
        <v>3142732.6161372997</v>
      </c>
      <c r="F34" s="13">
        <f t="shared" si="24"/>
        <v>4059860.1828876277</v>
      </c>
      <c r="G34" s="13">
        <f t="shared" si="24"/>
        <v>5014904.2666404657</v>
      </c>
      <c r="H34" s="13">
        <f t="shared" si="24"/>
        <v>6008796.8629058888</v>
      </c>
      <c r="I34" s="13">
        <f t="shared" si="24"/>
        <v>7043147.9270592751</v>
      </c>
      <c r="J34" s="13">
        <f t="shared" si="24"/>
        <v>8118946.2131372616</v>
      </c>
      <c r="K34" s="13">
        <f t="shared" si="24"/>
        <v>9236885.1377975903</v>
      </c>
      <c r="L34" s="13">
        <f t="shared" ref="L34" si="25">L15-L19-L32</f>
        <v>10397688.670197727</v>
      </c>
      <c r="O34" s="50"/>
      <c r="P34" s="50"/>
    </row>
    <row r="35" spans="1:16" ht="15.5" x14ac:dyDescent="0.35">
      <c r="A35" s="2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6" ht="15.5" x14ac:dyDescent="0.35">
      <c r="A36" s="32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6" ht="15.5" x14ac:dyDescent="0.35">
      <c r="A37" s="33" t="s">
        <v>26</v>
      </c>
      <c r="B37" s="2">
        <v>126965</v>
      </c>
      <c r="C37" s="2">
        <f>8050+8000+7500+7500+36750+55000+58978+128265</f>
        <v>310043</v>
      </c>
      <c r="D37" s="2"/>
      <c r="E37" s="2"/>
      <c r="F37" s="2"/>
      <c r="G37" s="2"/>
      <c r="H37" s="2"/>
      <c r="I37" s="2"/>
      <c r="J37" s="2"/>
      <c r="K37" s="2"/>
      <c r="L37" s="2"/>
    </row>
    <row r="38" spans="1:16" ht="15.5" x14ac:dyDescent="0.35">
      <c r="A38" s="33" t="s">
        <v>27</v>
      </c>
      <c r="B38" s="2">
        <f>500000+7500</f>
        <v>507500</v>
      </c>
      <c r="C38" s="2">
        <f>20000+500000+7500</f>
        <v>527500</v>
      </c>
      <c r="D38" s="2"/>
      <c r="E38" s="2"/>
      <c r="F38" s="2"/>
      <c r="G38" s="2"/>
      <c r="H38" s="2"/>
      <c r="I38" s="2"/>
      <c r="J38" s="2"/>
      <c r="K38" s="2"/>
      <c r="L38" s="2"/>
    </row>
    <row r="39" spans="1:16" ht="15.5" x14ac:dyDescent="0.35">
      <c r="A39" s="33" t="s">
        <v>31</v>
      </c>
      <c r="B39" s="2">
        <v>317250</v>
      </c>
      <c r="C39" s="2">
        <f>12000+4000+29500+35000</f>
        <v>80500</v>
      </c>
      <c r="D39" s="2"/>
      <c r="E39" s="2"/>
      <c r="F39" s="2"/>
      <c r="G39" s="2"/>
      <c r="H39" s="2"/>
      <c r="I39" s="2"/>
      <c r="J39" s="2"/>
      <c r="K39" s="2"/>
      <c r="L39" s="2"/>
    </row>
    <row r="40" spans="1:16" ht="15.5" x14ac:dyDescent="0.3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6" s="34" customFormat="1" ht="15.5" x14ac:dyDescent="0.35">
      <c r="A41" s="12" t="s">
        <v>8</v>
      </c>
      <c r="B41" s="18">
        <f>SUM(B37:B39)</f>
        <v>951715</v>
      </c>
      <c r="C41" s="18">
        <f t="shared" ref="C41:K41" si="26">SUM(C37:C39)</f>
        <v>918043</v>
      </c>
      <c r="D41" s="18">
        <f t="shared" si="26"/>
        <v>0</v>
      </c>
      <c r="E41" s="18">
        <f t="shared" si="26"/>
        <v>0</v>
      </c>
      <c r="F41" s="18">
        <f t="shared" si="26"/>
        <v>0</v>
      </c>
      <c r="G41" s="18">
        <f t="shared" si="26"/>
        <v>0</v>
      </c>
      <c r="H41" s="18">
        <f t="shared" si="26"/>
        <v>0</v>
      </c>
      <c r="I41" s="18">
        <f t="shared" si="26"/>
        <v>0</v>
      </c>
      <c r="J41" s="18">
        <f t="shared" si="26"/>
        <v>0</v>
      </c>
      <c r="K41" s="18">
        <f t="shared" si="26"/>
        <v>0</v>
      </c>
      <c r="L41" s="18">
        <f t="shared" ref="L41" si="27">SUM(L37:L39)</f>
        <v>0</v>
      </c>
    </row>
    <row r="42" spans="1:16" ht="15.5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6" s="41" customFormat="1" ht="15.5" x14ac:dyDescent="0.35">
      <c r="A43" s="45" t="s">
        <v>22</v>
      </c>
      <c r="B43" s="46">
        <f>B19+B32+B41</f>
        <v>1393108</v>
      </c>
      <c r="C43" s="46">
        <f>C19+C32+C41</f>
        <v>1369441</v>
      </c>
      <c r="D43" s="46">
        <f t="shared" ref="D43:K43" si="28">D19+D32+D41</f>
        <v>374547</v>
      </c>
      <c r="E43" s="46">
        <f t="shared" si="28"/>
        <v>466425</v>
      </c>
      <c r="F43" s="46">
        <f t="shared" si="28"/>
        <v>348775</v>
      </c>
      <c r="G43" s="46">
        <f t="shared" si="28"/>
        <v>340325</v>
      </c>
      <c r="H43" s="46">
        <f t="shared" si="28"/>
        <v>331875</v>
      </c>
      <c r="I43" s="46">
        <f t="shared" si="28"/>
        <v>322375</v>
      </c>
      <c r="J43" s="46">
        <f t="shared" si="28"/>
        <v>312875</v>
      </c>
      <c r="K43" s="46">
        <f t="shared" si="28"/>
        <v>303900</v>
      </c>
      <c r="L43" s="46">
        <f t="shared" ref="L43" si="29">L19+L32+L41</f>
        <v>290550</v>
      </c>
    </row>
    <row r="44" spans="1:16" ht="15.5" x14ac:dyDescent="0.35">
      <c r="A44" s="40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6" s="41" customFormat="1" ht="16" thickBot="1" x14ac:dyDescent="0.4">
      <c r="A45" s="47" t="s">
        <v>28</v>
      </c>
      <c r="B45" s="48">
        <f>B15-B43</f>
        <v>278351</v>
      </c>
      <c r="C45" s="48">
        <f>C15-C43</f>
        <v>202441.54000000004</v>
      </c>
      <c r="D45" s="48">
        <f t="shared" ref="D45:K45" si="30">D15-D43</f>
        <v>2304893.1039100001</v>
      </c>
      <c r="E45" s="48">
        <f t="shared" si="30"/>
        <v>3142732.6161372997</v>
      </c>
      <c r="F45" s="48">
        <f t="shared" si="30"/>
        <v>4059860.1828876277</v>
      </c>
      <c r="G45" s="48">
        <f t="shared" si="30"/>
        <v>5014904.2666404657</v>
      </c>
      <c r="H45" s="48">
        <f t="shared" si="30"/>
        <v>6008796.8629058888</v>
      </c>
      <c r="I45" s="48">
        <f t="shared" si="30"/>
        <v>7043147.9270592751</v>
      </c>
      <c r="J45" s="48">
        <f t="shared" si="30"/>
        <v>8118946.2131372616</v>
      </c>
      <c r="K45" s="48">
        <f t="shared" si="30"/>
        <v>9236885.1377975903</v>
      </c>
      <c r="L45" s="48">
        <f t="shared" ref="L45" si="31">L15-L43</f>
        <v>10397688.670197727</v>
      </c>
      <c r="O45" s="51"/>
    </row>
    <row r="46" spans="1:16" ht="16" thickTop="1" x14ac:dyDescent="0.35">
      <c r="A46" s="10" t="s">
        <v>29</v>
      </c>
      <c r="B46" s="42">
        <f>B9</f>
        <v>501777</v>
      </c>
      <c r="C46" s="42">
        <f t="shared" ref="C46:K46" si="32">C9</f>
        <v>291459</v>
      </c>
      <c r="D46" s="42">
        <f t="shared" si="32"/>
        <v>170702</v>
      </c>
      <c r="E46" s="42">
        <f t="shared" si="32"/>
        <v>170702</v>
      </c>
      <c r="F46" s="42">
        <f t="shared" si="32"/>
        <v>170702</v>
      </c>
      <c r="G46" s="42">
        <f t="shared" si="32"/>
        <v>170702</v>
      </c>
      <c r="H46" s="42">
        <f t="shared" si="32"/>
        <v>170702</v>
      </c>
      <c r="I46" s="42">
        <f t="shared" si="32"/>
        <v>170702</v>
      </c>
      <c r="J46" s="42">
        <f t="shared" si="32"/>
        <v>170702</v>
      </c>
      <c r="K46" s="42">
        <f t="shared" si="32"/>
        <v>170702</v>
      </c>
      <c r="L46" s="42">
        <f t="shared" ref="L46" si="33">L9</f>
        <v>170702</v>
      </c>
      <c r="O46" s="49"/>
    </row>
    <row r="47" spans="1:16" ht="15.5" x14ac:dyDescent="0.35">
      <c r="A47" s="10" t="s">
        <v>30</v>
      </c>
      <c r="B47" s="42">
        <f>B10</f>
        <v>14830</v>
      </c>
      <c r="C47" s="42">
        <v>0</v>
      </c>
      <c r="D47" s="42">
        <f t="shared" ref="D47:K47" si="34">D10</f>
        <v>2500</v>
      </c>
      <c r="E47" s="42">
        <f t="shared" si="34"/>
        <v>5000</v>
      </c>
      <c r="F47" s="42">
        <f t="shared" si="34"/>
        <v>7500</v>
      </c>
      <c r="G47" s="42">
        <f t="shared" si="34"/>
        <v>10000</v>
      </c>
      <c r="H47" s="42">
        <f t="shared" si="34"/>
        <v>12500</v>
      </c>
      <c r="I47" s="42">
        <f t="shared" si="34"/>
        <v>15000</v>
      </c>
      <c r="J47" s="42">
        <f t="shared" si="34"/>
        <v>17500</v>
      </c>
      <c r="K47" s="42">
        <f t="shared" si="34"/>
        <v>20000</v>
      </c>
      <c r="L47" s="42">
        <f t="shared" ref="L47" si="35">L10</f>
        <v>22500</v>
      </c>
      <c r="O47" s="49"/>
    </row>
    <row r="48" spans="1:16" ht="16" thickBot="1" x14ac:dyDescent="0.4">
      <c r="A48" s="14" t="s">
        <v>17</v>
      </c>
      <c r="B48" s="15">
        <f>B45-B46-B47</f>
        <v>-238256</v>
      </c>
      <c r="C48" s="15">
        <f t="shared" ref="C48:K48" si="36">C45-C46-C47</f>
        <v>-89017.459999999963</v>
      </c>
      <c r="D48" s="15">
        <f>D45-D46-D47</f>
        <v>2131691.1039100001</v>
      </c>
      <c r="E48" s="15">
        <f t="shared" si="36"/>
        <v>2967030.6161372997</v>
      </c>
      <c r="F48" s="15">
        <f t="shared" si="36"/>
        <v>3881658.1828876277</v>
      </c>
      <c r="G48" s="15">
        <f t="shared" si="36"/>
        <v>4834202.2666404657</v>
      </c>
      <c r="H48" s="15">
        <f t="shared" si="36"/>
        <v>5825594.8629058888</v>
      </c>
      <c r="I48" s="15">
        <f t="shared" si="36"/>
        <v>6857445.9270592751</v>
      </c>
      <c r="J48" s="15">
        <f t="shared" si="36"/>
        <v>7930744.2131372616</v>
      </c>
      <c r="K48" s="15">
        <f t="shared" si="36"/>
        <v>9046183.1377975903</v>
      </c>
      <c r="L48" s="15">
        <f t="shared" ref="L48" si="37">L45-L46-L47</f>
        <v>10204486.670197727</v>
      </c>
    </row>
    <row r="49" spans="1:12" ht="16" thickTop="1" x14ac:dyDescent="0.35">
      <c r="A49" s="35" t="s">
        <v>18</v>
      </c>
      <c r="B49" s="36"/>
      <c r="C49" s="36"/>
      <c r="D49" s="36"/>
      <c r="E49" s="37"/>
      <c r="F49" s="37"/>
      <c r="G49" s="37"/>
      <c r="H49" s="37"/>
      <c r="I49" s="37"/>
      <c r="J49" s="37"/>
      <c r="K49" s="37"/>
      <c r="L49" s="37"/>
    </row>
    <row r="50" spans="1:12" ht="15.5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15.5" x14ac:dyDescent="0.3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15.5" x14ac:dyDescent="0.3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ht="15.5" x14ac:dyDescent="0.35">
      <c r="A53" s="3" t="s">
        <v>36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5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5" x14ac:dyDescent="0.35">
      <c r="A55" s="63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7" customHeight="1" thickBot="1" x14ac:dyDescent="0.4">
      <c r="A56" s="64"/>
      <c r="B56" s="9">
        <v>0</v>
      </c>
      <c r="C56" s="9"/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ht="16" thickTop="1" x14ac:dyDescent="0.3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ht="15.5" x14ac:dyDescent="0.35">
      <c r="A58" s="3" t="s">
        <v>37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5" x14ac:dyDescent="0.3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5" x14ac:dyDescent="0.35">
      <c r="A60" s="7"/>
      <c r="B60" s="6"/>
      <c r="C60" s="52"/>
      <c r="D60" s="6"/>
      <c r="E60" s="6"/>
      <c r="F60" s="6"/>
      <c r="G60" s="6"/>
      <c r="H60" s="6"/>
      <c r="I60" s="6"/>
      <c r="J60" s="6"/>
      <c r="K60" s="6"/>
      <c r="L60" s="6"/>
    </row>
    <row r="61" spans="1:12" ht="19.25" customHeight="1" thickBot="1" x14ac:dyDescent="0.4">
      <c r="A61" s="8" t="s">
        <v>3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6" thickTop="1" x14ac:dyDescent="0.3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1:12" ht="15.5" x14ac:dyDescent="0.35">
      <c r="A63" s="3" t="s">
        <v>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5" x14ac:dyDescent="0.3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5" x14ac:dyDescent="0.35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7.399999999999999" customHeight="1" thickBot="1" x14ac:dyDescent="0.4">
      <c r="A66" s="8" t="s">
        <v>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ht="17.399999999999999" customHeight="1" thickTop="1" x14ac:dyDescent="0.3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ht="15.5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</sheetData>
  <sheetProtection sheet="1" selectLockedCells="1"/>
  <phoneticPr fontId="0" type="noConversion"/>
  <pageMargins left="0.75" right="0.75" top="1" bottom="1" header="0.5" footer="0.5"/>
  <pageSetup paperSize="5" scale="31" fitToHeight="0" orientation="landscape" r:id="rId1"/>
  <headerFooter alignWithMargins="0">
    <oddHeader>&amp;C&amp;"Arial,Bold"&amp;14 CPA FUNDS
10 YEAR FORECAST
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d2dab2-c8e2-4f07-92d1-24c426f54525" xsi:nil="true"/>
    <lcf76f155ced4ddcb4097134ff3c332f xmlns="08aff567-732f-4997-974f-bc2efec96e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59C641BB0B724B9BFDF19B2324AE6F" ma:contentTypeVersion="13" ma:contentTypeDescription="Create a new document." ma:contentTypeScope="" ma:versionID="2b4fade7460e8e2d7de72e707a773b80">
  <xsd:schema xmlns:xsd="http://www.w3.org/2001/XMLSchema" xmlns:xs="http://www.w3.org/2001/XMLSchema" xmlns:p="http://schemas.microsoft.com/office/2006/metadata/properties" xmlns:ns2="08aff567-732f-4997-974f-bc2efec96e2c" xmlns:ns3="69d2dab2-c8e2-4f07-92d1-24c426f54525" targetNamespace="http://schemas.microsoft.com/office/2006/metadata/properties" ma:root="true" ma:fieldsID="1b4dc16d5f45000b2a13707e4abada2c" ns2:_="" ns3:_="">
    <xsd:import namespace="08aff567-732f-4997-974f-bc2efec96e2c"/>
    <xsd:import namespace="69d2dab2-c8e2-4f07-92d1-24c426f54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ff567-732f-4997-974f-bc2efec9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3a5c1a-44ae-4248-8528-866703bbd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2dab2-c8e2-4f07-92d1-24c426f545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4ddb3c-a4f6-40bb-b009-b48e592dbedd}" ma:internalName="TaxCatchAll" ma:showField="CatchAllData" ma:web="69d2dab2-c8e2-4f07-92d1-24c426f54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A6730-5D67-4486-AA42-D66030552484}">
  <ds:schemaRefs>
    <ds:schemaRef ds:uri="http://schemas.microsoft.com/office/2006/metadata/properties"/>
    <ds:schemaRef ds:uri="http://schemas.microsoft.com/office/infopath/2007/PartnerControls"/>
    <ds:schemaRef ds:uri="69d2dab2-c8e2-4f07-92d1-24c426f54525"/>
    <ds:schemaRef ds:uri="08aff567-732f-4997-974f-bc2efec96e2c"/>
  </ds:schemaRefs>
</ds:datastoreItem>
</file>

<file path=customXml/itemProps2.xml><?xml version="1.0" encoding="utf-8"?>
<ds:datastoreItem xmlns:ds="http://schemas.openxmlformats.org/officeDocument/2006/customXml" ds:itemID="{443351AF-E528-413D-882C-000DF554E2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B239E0-4826-4135-9E0C-6D991ABD9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aff567-732f-4997-974f-bc2efec96e2c"/>
    <ds:schemaRef ds:uri="69d2dab2-c8e2-4f07-92d1-24c426f54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Jen reworked</vt:lpstr>
      <vt:lpstr>Forecast</vt:lpstr>
      <vt:lpstr>Forecast!Print_Area</vt:lpstr>
      <vt:lpstr>Forecast!Print_Titles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 Mack</dc:creator>
  <cp:lastModifiedBy>Jennifer Fountain</cp:lastModifiedBy>
  <cp:lastPrinted>2023-02-22T22:09:15Z</cp:lastPrinted>
  <dcterms:created xsi:type="dcterms:W3CDTF">2007-01-29T22:51:15Z</dcterms:created>
  <dcterms:modified xsi:type="dcterms:W3CDTF">2024-11-19T17:35:59Z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0x0101006259C641BB0B724B9BFDF19B2324AE6F</vt:lpwstr>
  </property>
</Properties>
</file>